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Գրություն\Ոռոգում\Irigation_norms_Final\Finilized after revision\Excel Calculations\"/>
    </mc:Choice>
  </mc:AlternateContent>
  <xr:revisionPtr revIDLastSave="0" documentId="13_ncr:1_{D9B19DA2-6824-4830-B26E-3F5302D4B90B}" xr6:coauthVersionLast="47" xr6:coauthVersionMax="47" xr10:uidLastSave="{00000000-0000-0000-0000-000000000000}"/>
  <bookViews>
    <workbookView xWindow="-120" yWindow="-120" windowWidth="29040" windowHeight="15840" tabRatio="725" xr2:uid="{00000000-000D-0000-FFFF-FFFF00000000}"/>
  </bookViews>
  <sheets>
    <sheet name="Արարատյան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4" i="1" l="1"/>
  <c r="AN24" i="1"/>
  <c r="AF24" i="1"/>
  <c r="X24" i="1" l="1"/>
  <c r="DO24" i="1" l="1"/>
  <c r="DQ24" i="1"/>
  <c r="DP24" i="1"/>
  <c r="AW24" i="1"/>
  <c r="BT24" i="1" l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AX24" i="1"/>
  <c r="AY24" i="1"/>
  <c r="AZ24" i="1"/>
  <c r="BA24" i="1"/>
  <c r="BB24" i="1"/>
  <c r="BC24" i="1"/>
  <c r="BD24" i="1"/>
  <c r="CV24" i="1" s="1"/>
  <c r="BE24" i="1"/>
  <c r="BF24" i="1"/>
  <c r="BG24" i="1"/>
  <c r="BH24" i="1"/>
  <c r="BI24" i="1"/>
  <c r="BJ24" i="1"/>
  <c r="BK24" i="1"/>
  <c r="BL24" i="1"/>
  <c r="DF24" i="1" s="1"/>
  <c r="BM24" i="1"/>
  <c r="BN24" i="1"/>
  <c r="BO24" i="1"/>
  <c r="BP24" i="1"/>
  <c r="BQ24" i="1"/>
  <c r="BR24" i="1"/>
  <c r="CQ24" i="1" l="1"/>
  <c r="CZ24" i="1"/>
  <c r="DI24" i="1"/>
  <c r="DJ24" i="1"/>
  <c r="DA24" i="1"/>
  <c r="CR24" i="1"/>
  <c r="DD24" i="1"/>
  <c r="DK24" i="1"/>
  <c r="DB24" i="1"/>
  <c r="CU24" i="1"/>
  <c r="CS24" i="1"/>
  <c r="DL24" i="1"/>
  <c r="DC24" i="1"/>
  <c r="CT24" i="1"/>
  <c r="DG24" i="1"/>
  <c r="CX24" i="1"/>
  <c r="DH24" i="1"/>
  <c r="CY24" i="1"/>
  <c r="CP24" i="1"/>
  <c r="CW24" i="1" l="1"/>
  <c r="DE24" i="1"/>
  <c r="DM24" i="1"/>
  <c r="CO24" i="1" l="1"/>
  <c r="BS24" i="1"/>
  <c r="DT24" i="1" l="1"/>
  <c r="DR24" i="1"/>
  <c r="DS24" i="1"/>
  <c r="DW24" i="1" l="1"/>
  <c r="DU24" i="1"/>
  <c r="DX24" i="1"/>
  <c r="DV24" i="1"/>
  <c r="DY24" i="1" l="1"/>
  <c r="DZ24" i="1" s="1"/>
  <c r="DN24" i="1" l="1"/>
</calcChain>
</file>

<file path=xl/sharedStrings.xml><?xml version="1.0" encoding="utf-8"?>
<sst xmlns="http://schemas.openxmlformats.org/spreadsheetml/2006/main" count="69" uniqueCount="44">
  <si>
    <t>Ամիսներ</t>
  </si>
  <si>
    <t>Տեղումներ, P</t>
  </si>
  <si>
    <r>
      <t>Գումարային գոլորշիացում ET</t>
    </r>
    <r>
      <rPr>
        <vertAlign val="superscript"/>
        <sz val="12"/>
        <color theme="1"/>
        <rFont val="Sylfaen"/>
        <family val="1"/>
      </rPr>
      <t>0</t>
    </r>
  </si>
  <si>
    <t>N</t>
  </si>
  <si>
    <t>Մշակաբույսերի անվանումը</t>
  </si>
  <si>
    <t>Սկզբնական զարգացման փուլ</t>
  </si>
  <si>
    <t>Միջին զարգացման փուլ</t>
  </si>
  <si>
    <t>Վերջին զարգացման փուլ</t>
  </si>
  <si>
    <r>
      <t>K</t>
    </r>
    <r>
      <rPr>
        <vertAlign val="subscript"/>
        <sz val="14"/>
        <color theme="1"/>
        <rFont val="Sylfaen"/>
        <family val="1"/>
      </rPr>
      <t>C1</t>
    </r>
  </si>
  <si>
    <r>
      <t>K</t>
    </r>
    <r>
      <rPr>
        <vertAlign val="subscript"/>
        <sz val="14"/>
        <color theme="1"/>
        <rFont val="Sylfaen"/>
        <family val="1"/>
      </rPr>
      <t>C2</t>
    </r>
  </si>
  <si>
    <r>
      <t>K</t>
    </r>
    <r>
      <rPr>
        <vertAlign val="subscript"/>
        <sz val="14"/>
        <color theme="1"/>
        <rFont val="Sylfaen"/>
        <family val="1"/>
      </rPr>
      <t>C3</t>
    </r>
  </si>
  <si>
    <t>Գումարային գոլորշիացում</t>
  </si>
  <si>
    <t>Զարգացման փուլեր</t>
  </si>
  <si>
    <t xml:space="preserve">Ընդամենը </t>
  </si>
  <si>
    <t>Ընդամենը</t>
  </si>
  <si>
    <t>Տեղումների արժեքը վեգետացիայի ընթացքում</t>
  </si>
  <si>
    <t>Ոռոգման նորմը</t>
  </si>
  <si>
    <t>Միջբուսային, b, սմ</t>
  </si>
  <si>
    <t>Միջշարային, a,սմ</t>
  </si>
  <si>
    <t>Մակերեսի կիրառվող գործակից</t>
  </si>
  <si>
    <t>a</t>
  </si>
  <si>
    <t>r ԴՍԽ%</t>
  </si>
  <si>
    <r>
      <t>Ընդամենը Ոռոգման նորմը, M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/հա </t>
    </r>
  </si>
  <si>
    <t>Ջրումների թիվը, n</t>
  </si>
  <si>
    <r>
      <t>Ակտիվ շերտ H</t>
    </r>
    <r>
      <rPr>
        <sz val="8"/>
        <color theme="1"/>
        <rFont val="Sylfaen"/>
        <family val="1"/>
        <charset val="204"/>
      </rPr>
      <t>1</t>
    </r>
  </si>
  <si>
    <r>
      <t>Ակտիվ շերտ H</t>
    </r>
    <r>
      <rPr>
        <sz val="9"/>
        <color theme="1"/>
        <rFont val="Sylfaen"/>
        <family val="1"/>
        <charset val="204"/>
      </rPr>
      <t>2</t>
    </r>
  </si>
  <si>
    <r>
      <t>Ակտիվ շերտ H</t>
    </r>
    <r>
      <rPr>
        <sz val="9"/>
        <color theme="1"/>
        <rFont val="Sylfaen"/>
        <family val="1"/>
        <charset val="204"/>
      </rPr>
      <t>3</t>
    </r>
  </si>
  <si>
    <r>
      <t>Ընդամենը  I փուլ մ</t>
    </r>
    <r>
      <rPr>
        <vertAlign val="superscript"/>
        <sz val="12"/>
        <color theme="1"/>
        <rFont val="Sylfaen"/>
        <family val="1"/>
      </rPr>
      <t>3</t>
    </r>
  </si>
  <si>
    <r>
      <t>Ընդամենը  II  փուլ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</t>
    </r>
  </si>
  <si>
    <r>
      <t>Ընդամենը  III  փուլ մ</t>
    </r>
    <r>
      <rPr>
        <vertAlign val="superscript"/>
        <sz val="12"/>
        <color theme="1"/>
        <rFont val="Sylfaen"/>
        <family val="1"/>
      </rPr>
      <t>3</t>
    </r>
  </si>
  <si>
    <r>
      <t>Ոռոգման նորմը, m,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/հա </t>
    </r>
  </si>
  <si>
    <r>
      <t>Ջրման նորմը, m,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/հա </t>
    </r>
  </si>
  <si>
    <t>Խաղող ավանդական այգի (բերքատու)</t>
  </si>
  <si>
    <t>Խոնավացման շառավիղ, b, սմ</t>
  </si>
  <si>
    <t>Արարտյան</t>
  </si>
  <si>
    <t>Առաջին գոտի</t>
  </si>
  <si>
    <t>Ոռոգման գոտի -</t>
  </si>
  <si>
    <t>Հողի տվյալներ</t>
  </si>
  <si>
    <t>Հողի մակերես, հա</t>
  </si>
  <si>
    <t>Ընդամենը Ոռոգման նորմը ամբողջ հողատարածքի համար</t>
  </si>
  <si>
    <t>Բարձրությունը ծովի մակերևույթից -</t>
  </si>
  <si>
    <t>Մուտքագրվող տվյալներ</t>
  </si>
  <si>
    <t>Գյուղատնտեսական գոտու անվանումը -</t>
  </si>
  <si>
    <r>
      <rPr>
        <sz val="12"/>
        <color theme="9" tint="0.59999389629810485"/>
        <rFont val="Times New Roman"/>
        <family val="1"/>
      </rPr>
      <t>˂</t>
    </r>
    <r>
      <rPr>
        <sz val="12"/>
        <color theme="9" tint="0.59999389629810485"/>
        <rFont val="Sylfaen"/>
        <family val="1"/>
      </rPr>
      <t>950մ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</si>
</sst>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sz val="14"/>
      <color theme="1"/>
      <name val="Sylfaen"/>
      <family val="1"/>
    </font>
    <font>
      <vertAlign val="subscript"/>
      <sz val="14"/>
      <color theme="1"/>
      <name val="Sylfaen"/>
      <family val="1"/>
    </font>
    <font>
      <sz val="12"/>
      <name val="Sylfaen"/>
      <family val="1"/>
    </font>
    <font>
      <sz val="12"/>
      <color theme="1"/>
      <name val="Symbol"/>
      <family val="1"/>
      <charset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1"/>
      <color theme="1"/>
      <name val="Sylfaen"/>
      <family val="1"/>
    </font>
    <font>
      <sz val="12"/>
      <color rgb="FF000000"/>
      <name val="Sylfaen"/>
      <family val="1"/>
    </font>
    <font>
      <b/>
      <sz val="14"/>
      <color theme="1"/>
      <name val="Sylfaen"/>
      <family val="1"/>
      <charset val="204"/>
    </font>
    <font>
      <sz val="12"/>
      <color theme="9" tint="0.59999389629810485"/>
      <name val="Sylfaen"/>
      <family val="1"/>
    </font>
    <font>
      <sz val="12"/>
      <color theme="9" tint="0.5999938962981048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5" fontId="1" fillId="10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Fill="1" applyAlignment="1"/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wrapText="1"/>
    </xf>
    <xf numFmtId="0" fontId="1" fillId="10" borderId="0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12" fillId="10" borderId="0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Z24"/>
  <sheetViews>
    <sheetView tabSelected="1" zoomScaleNormal="100" workbookViewId="0">
      <selection activeCell="K10" sqref="K10"/>
    </sheetView>
  </sheetViews>
  <sheetFormatPr defaultRowHeight="18" x14ac:dyDescent="0.25"/>
  <cols>
    <col min="1" max="1" width="10.5703125" style="1" customWidth="1"/>
    <col min="2" max="2" width="10.5703125" style="22" customWidth="1"/>
    <col min="3" max="3" width="10.85546875" style="1" customWidth="1"/>
    <col min="4" max="4" width="15.85546875" style="1" customWidth="1"/>
    <col min="5" max="5" width="9.42578125" style="1" customWidth="1"/>
    <col min="6" max="6" width="10.85546875" style="1" customWidth="1"/>
    <col min="7" max="7" width="14.42578125" style="1" customWidth="1"/>
    <col min="8" max="8" width="9.42578125" style="1" customWidth="1"/>
    <col min="9" max="10" width="12" style="1" customWidth="1"/>
    <col min="11" max="11" width="20" style="1" customWidth="1"/>
    <col min="12" max="12" width="20" style="22" customWidth="1"/>
    <col min="13" max="13" width="9.140625" style="1" customWidth="1"/>
    <col min="14" max="14" width="73.85546875" style="1" customWidth="1"/>
    <col min="15" max="15" width="13.85546875" style="1" customWidth="1"/>
    <col min="16" max="17" width="8.140625" style="1" customWidth="1"/>
    <col min="18" max="20" width="10.28515625" style="1" customWidth="1"/>
    <col min="21" max="21" width="14.42578125" style="22" customWidth="1"/>
    <col min="22" max="23" width="14.7109375" style="1" customWidth="1"/>
    <col min="24" max="24" width="14.85546875" style="1" customWidth="1"/>
    <col min="25" max="31" width="6.140625" style="8" customWidth="1"/>
    <col min="32" max="32" width="12.42578125" style="8" customWidth="1"/>
    <col min="33" max="39" width="6.140625" style="8" customWidth="1"/>
    <col min="40" max="40" width="12.28515625" style="8" customWidth="1"/>
    <col min="41" max="47" width="6.140625" style="8" customWidth="1"/>
    <col min="48" max="48" width="12.5703125" style="8" customWidth="1"/>
    <col min="49" max="49" width="6.28515625" style="8" customWidth="1"/>
    <col min="50" max="70" width="6.140625" style="8" customWidth="1"/>
    <col min="71" max="71" width="6.140625" style="1" customWidth="1"/>
    <col min="72" max="92" width="6.140625" style="8" customWidth="1"/>
    <col min="93" max="93" width="7.7109375" style="1" customWidth="1"/>
    <col min="94" max="100" width="6.140625" style="1" customWidth="1"/>
    <col min="101" max="101" width="8.42578125" style="1" customWidth="1"/>
    <col min="102" max="108" width="6.140625" style="1" customWidth="1"/>
    <col min="109" max="109" width="9.5703125" style="1" customWidth="1"/>
    <col min="110" max="116" width="6.140625" style="1" customWidth="1"/>
    <col min="117" max="117" width="9.5703125" style="1" customWidth="1"/>
    <col min="118" max="118" width="12.85546875" style="1" customWidth="1"/>
    <col min="119" max="119" width="16.28515625" style="1" customWidth="1"/>
    <col min="120" max="120" width="14.5703125" style="1" customWidth="1"/>
    <col min="121" max="121" width="13.7109375" style="1" customWidth="1"/>
    <col min="122" max="122" width="13.5703125" style="1" customWidth="1"/>
    <col min="123" max="124" width="13.7109375" style="1" customWidth="1"/>
    <col min="125" max="125" width="9.140625" style="1" customWidth="1"/>
    <col min="126" max="128" width="14.7109375" style="1" customWidth="1"/>
    <col min="129" max="129" width="14.5703125" style="1" customWidth="1"/>
    <col min="130" max="130" width="17" style="1" customWidth="1"/>
    <col min="131" max="16384" width="9.140625" style="1"/>
  </cols>
  <sheetData>
    <row r="1" spans="2:122" s="22" customFormat="1" x14ac:dyDescent="0.25"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</row>
    <row r="2" spans="2:122" s="22" customFormat="1" ht="19.5" x14ac:dyDescent="0.25">
      <c r="B2" s="20"/>
      <c r="C2" s="41" t="s">
        <v>41</v>
      </c>
      <c r="D2" s="41"/>
      <c r="E2" s="41"/>
      <c r="F2" s="41"/>
      <c r="G2" s="41"/>
      <c r="H2" s="41"/>
      <c r="I2" s="41"/>
      <c r="J2" s="41"/>
      <c r="K2" s="41"/>
      <c r="L2" s="39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</row>
    <row r="3" spans="2:122" x14ac:dyDescent="0.25">
      <c r="B3" s="20"/>
      <c r="C3" s="20"/>
      <c r="D3" s="20"/>
      <c r="E3" s="20"/>
      <c r="F3" s="20"/>
      <c r="G3" s="20"/>
      <c r="H3" s="20"/>
      <c r="I3" s="21"/>
      <c r="J3" s="21"/>
      <c r="K3" s="20"/>
      <c r="L3" s="20"/>
    </row>
    <row r="4" spans="2:122" ht="55.5" x14ac:dyDescent="0.25">
      <c r="B4" s="20"/>
      <c r="C4" s="32" t="s">
        <v>0</v>
      </c>
      <c r="D4" s="33" t="s">
        <v>2</v>
      </c>
      <c r="E4" s="20"/>
      <c r="F4" s="32" t="s">
        <v>0</v>
      </c>
      <c r="G4" s="32" t="s">
        <v>1</v>
      </c>
      <c r="H4" s="20"/>
      <c r="I4" s="16"/>
      <c r="J4" s="17"/>
      <c r="K4" s="20"/>
      <c r="L4" s="18"/>
    </row>
    <row r="5" spans="2:122" x14ac:dyDescent="0.25">
      <c r="B5" s="20"/>
      <c r="C5" s="2">
        <v>1</v>
      </c>
      <c r="D5" s="82">
        <v>0.73</v>
      </c>
      <c r="E5" s="20"/>
      <c r="F5" s="2">
        <v>1</v>
      </c>
      <c r="G5" s="82">
        <v>35.9</v>
      </c>
      <c r="H5" s="20"/>
      <c r="I5" s="19"/>
      <c r="J5" s="19"/>
      <c r="K5" s="20"/>
      <c r="L5" s="18"/>
    </row>
    <row r="6" spans="2:122" x14ac:dyDescent="0.25">
      <c r="B6" s="20"/>
      <c r="C6" s="2">
        <v>2</v>
      </c>
      <c r="D6" s="82">
        <v>1.27</v>
      </c>
      <c r="E6" s="20"/>
      <c r="F6" s="2">
        <v>2</v>
      </c>
      <c r="G6" s="82">
        <v>12.8</v>
      </c>
      <c r="H6" s="20"/>
      <c r="I6" s="42" t="s">
        <v>37</v>
      </c>
      <c r="J6" s="42"/>
      <c r="K6" s="42" t="s">
        <v>38</v>
      </c>
      <c r="L6" s="18"/>
    </row>
    <row r="7" spans="2:122" x14ac:dyDescent="0.25">
      <c r="B7" s="20"/>
      <c r="C7" s="2">
        <v>3</v>
      </c>
      <c r="D7" s="82">
        <v>3.26</v>
      </c>
      <c r="E7" s="20"/>
      <c r="F7" s="2">
        <v>3</v>
      </c>
      <c r="G7" s="82">
        <v>10.5</v>
      </c>
      <c r="H7" s="20"/>
      <c r="I7" s="32" t="s">
        <v>20</v>
      </c>
      <c r="J7" s="32" t="s">
        <v>21</v>
      </c>
      <c r="K7" s="42"/>
      <c r="L7" s="18"/>
    </row>
    <row r="8" spans="2:122" x14ac:dyDescent="0.25">
      <c r="B8" s="20"/>
      <c r="C8" s="2">
        <v>4</v>
      </c>
      <c r="D8" s="82">
        <v>4.55</v>
      </c>
      <c r="E8" s="20"/>
      <c r="F8" s="2">
        <v>4</v>
      </c>
      <c r="G8" s="82">
        <v>8.4</v>
      </c>
      <c r="H8" s="20"/>
      <c r="I8" s="83">
        <v>1.3</v>
      </c>
      <c r="J8" s="83">
        <v>26.5</v>
      </c>
      <c r="K8" s="83">
        <v>5</v>
      </c>
      <c r="L8" s="18"/>
    </row>
    <row r="9" spans="2:122" x14ac:dyDescent="0.25">
      <c r="B9" s="20"/>
      <c r="C9" s="2">
        <v>5</v>
      </c>
      <c r="D9" s="82">
        <v>4.67</v>
      </c>
      <c r="E9" s="20"/>
      <c r="F9" s="2">
        <v>5</v>
      </c>
      <c r="G9" s="82">
        <v>32.1</v>
      </c>
      <c r="H9" s="20"/>
      <c r="I9" s="20"/>
      <c r="J9" s="20"/>
      <c r="K9" s="20"/>
      <c r="L9" s="20"/>
      <c r="N9" s="22"/>
      <c r="O9" s="22"/>
      <c r="P9" s="22"/>
      <c r="Q9" s="22"/>
      <c r="R9" s="22"/>
      <c r="DR9" s="22"/>
    </row>
    <row r="10" spans="2:122" x14ac:dyDescent="0.25">
      <c r="B10" s="20"/>
      <c r="C10" s="2">
        <v>6</v>
      </c>
      <c r="D10" s="82">
        <v>6.11</v>
      </c>
      <c r="E10" s="20"/>
      <c r="F10" s="2">
        <v>6</v>
      </c>
      <c r="G10" s="82">
        <v>19.7</v>
      </c>
      <c r="H10" s="20"/>
      <c r="I10" s="19"/>
      <c r="J10" s="19"/>
      <c r="K10" s="20"/>
      <c r="L10" s="20"/>
      <c r="N10" s="29"/>
      <c r="O10" s="29"/>
      <c r="P10" s="29"/>
      <c r="Q10" s="26"/>
      <c r="R10" s="26"/>
      <c r="S10" s="23"/>
      <c r="DR10" s="22"/>
    </row>
    <row r="11" spans="2:122" x14ac:dyDescent="0.25">
      <c r="B11" s="20"/>
      <c r="C11" s="2">
        <v>7</v>
      </c>
      <c r="D11" s="82">
        <v>6.97</v>
      </c>
      <c r="E11" s="20"/>
      <c r="F11" s="2">
        <v>7</v>
      </c>
      <c r="G11" s="82">
        <v>33.799999999999997</v>
      </c>
      <c r="H11" s="20"/>
      <c r="I11" s="16"/>
      <c r="J11" s="17"/>
      <c r="K11" s="20"/>
      <c r="L11" s="20"/>
      <c r="N11" s="28"/>
      <c r="O11" s="28"/>
      <c r="P11" s="28"/>
      <c r="Q11" s="26"/>
      <c r="R11" s="26"/>
      <c r="S11" s="23"/>
    </row>
    <row r="12" spans="2:122" x14ac:dyDescent="0.25">
      <c r="B12" s="20"/>
      <c r="C12" s="2">
        <v>8</v>
      </c>
      <c r="D12" s="82">
        <v>5.31</v>
      </c>
      <c r="E12" s="20"/>
      <c r="F12" s="2">
        <v>8</v>
      </c>
      <c r="G12" s="82">
        <v>6</v>
      </c>
      <c r="H12" s="20"/>
      <c r="I12" s="18"/>
      <c r="J12" s="18"/>
      <c r="K12" s="20"/>
      <c r="L12" s="20"/>
      <c r="N12" s="28"/>
      <c r="O12" s="28"/>
      <c r="P12" s="28"/>
      <c r="Q12" s="26"/>
      <c r="R12" s="27"/>
      <c r="S12" s="25"/>
    </row>
    <row r="13" spans="2:122" x14ac:dyDescent="0.25">
      <c r="B13" s="20"/>
      <c r="C13" s="2">
        <v>9</v>
      </c>
      <c r="D13" s="82">
        <v>4.53</v>
      </c>
      <c r="E13" s="20"/>
      <c r="F13" s="2">
        <v>9</v>
      </c>
      <c r="G13" s="82">
        <v>18</v>
      </c>
      <c r="H13" s="20"/>
      <c r="I13" s="16"/>
      <c r="J13" s="17"/>
      <c r="K13" s="20"/>
      <c r="L13" s="20"/>
      <c r="N13" s="28"/>
      <c r="O13" s="28"/>
      <c r="P13" s="28"/>
      <c r="Q13" s="26"/>
      <c r="R13" s="26"/>
      <c r="S13" s="23"/>
    </row>
    <row r="14" spans="2:122" x14ac:dyDescent="0.35">
      <c r="B14" s="20"/>
      <c r="C14" s="2">
        <v>10</v>
      </c>
      <c r="D14" s="82">
        <v>2.2799999999999998</v>
      </c>
      <c r="E14" s="20"/>
      <c r="F14" s="2">
        <v>10</v>
      </c>
      <c r="G14" s="82">
        <v>15.8</v>
      </c>
      <c r="H14" s="20"/>
      <c r="I14" s="18"/>
      <c r="J14" s="18"/>
      <c r="K14" s="20"/>
      <c r="L14" s="20"/>
      <c r="N14" s="34" t="s">
        <v>42</v>
      </c>
      <c r="O14" s="57" t="s">
        <v>34</v>
      </c>
      <c r="P14" s="57"/>
      <c r="Q14" s="59"/>
      <c r="R14" s="59"/>
    </row>
    <row r="15" spans="2:122" x14ac:dyDescent="0.35">
      <c r="B15" s="20"/>
      <c r="C15" s="2">
        <v>11</v>
      </c>
      <c r="D15" s="82">
        <v>1.21</v>
      </c>
      <c r="E15" s="20"/>
      <c r="F15" s="2">
        <v>11</v>
      </c>
      <c r="G15" s="82">
        <v>32</v>
      </c>
      <c r="H15" s="20"/>
      <c r="I15" s="20"/>
      <c r="J15" s="20"/>
      <c r="K15" s="20"/>
      <c r="L15" s="20"/>
      <c r="N15" s="35" t="s">
        <v>36</v>
      </c>
      <c r="O15" s="57" t="s">
        <v>35</v>
      </c>
      <c r="P15" s="57"/>
      <c r="Q15" s="59"/>
      <c r="R15" s="59"/>
    </row>
    <row r="16" spans="2:122" x14ac:dyDescent="0.35">
      <c r="B16" s="20"/>
      <c r="C16" s="2">
        <v>12</v>
      </c>
      <c r="D16" s="82">
        <v>0.91</v>
      </c>
      <c r="E16" s="20"/>
      <c r="F16" s="2">
        <v>12</v>
      </c>
      <c r="G16" s="82">
        <v>35.1</v>
      </c>
      <c r="H16" s="20"/>
      <c r="I16" s="20"/>
      <c r="J16" s="20"/>
      <c r="K16" s="20"/>
      <c r="L16" s="20"/>
      <c r="N16" s="35" t="s">
        <v>40</v>
      </c>
      <c r="O16" s="57" t="s">
        <v>43</v>
      </c>
      <c r="P16" s="57"/>
      <c r="Q16" s="59"/>
      <c r="R16" s="59"/>
    </row>
    <row r="17" spans="2:130" s="22" customFormat="1" x14ac:dyDescent="0.25">
      <c r="B17" s="20"/>
      <c r="C17" s="20"/>
      <c r="D17" s="31"/>
      <c r="E17" s="18"/>
      <c r="F17" s="18"/>
      <c r="G17" s="31"/>
      <c r="H17" s="20"/>
      <c r="I17" s="20"/>
      <c r="J17" s="20"/>
      <c r="K17" s="20"/>
      <c r="L17" s="20"/>
      <c r="N17" s="27"/>
      <c r="O17" s="30"/>
      <c r="P17" s="30"/>
      <c r="Q17" s="30"/>
      <c r="R17" s="30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</row>
    <row r="18" spans="2:130" s="22" customFormat="1" x14ac:dyDescent="0.25">
      <c r="C18" s="20"/>
      <c r="D18" s="31"/>
      <c r="E18" s="8"/>
      <c r="F18" s="18"/>
      <c r="G18" s="31"/>
      <c r="N18" s="27"/>
      <c r="O18" s="30"/>
      <c r="P18" s="30"/>
      <c r="Q18" s="30"/>
      <c r="R18" s="30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</row>
    <row r="20" spans="2:130" ht="19.5" customHeight="1" x14ac:dyDescent="0.25">
      <c r="M20" s="42" t="s">
        <v>3</v>
      </c>
      <c r="N20" s="42" t="s">
        <v>4</v>
      </c>
      <c r="O20" s="46" t="s">
        <v>8</v>
      </c>
      <c r="P20" s="46" t="s">
        <v>9</v>
      </c>
      <c r="Q20" s="46" t="s">
        <v>10</v>
      </c>
      <c r="R20" s="47" t="s">
        <v>24</v>
      </c>
      <c r="S20" s="47" t="s">
        <v>25</v>
      </c>
      <c r="T20" s="47" t="s">
        <v>26</v>
      </c>
      <c r="U20" s="47" t="s">
        <v>17</v>
      </c>
      <c r="V20" s="47" t="s">
        <v>33</v>
      </c>
      <c r="W20" s="47" t="s">
        <v>18</v>
      </c>
      <c r="X20" s="58" t="s">
        <v>19</v>
      </c>
      <c r="Y20" s="64" t="s">
        <v>12</v>
      </c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6"/>
      <c r="AW20" s="45" t="s">
        <v>14</v>
      </c>
      <c r="AX20" s="40" t="s">
        <v>11</v>
      </c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5" t="s">
        <v>13</v>
      </c>
      <c r="BT20" s="40" t="s">
        <v>15</v>
      </c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5" t="s">
        <v>13</v>
      </c>
      <c r="CP20" s="40" t="s">
        <v>16</v>
      </c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78" t="s">
        <v>22</v>
      </c>
      <c r="DO20" s="40" t="s">
        <v>31</v>
      </c>
      <c r="DP20" s="40"/>
      <c r="DQ20" s="40"/>
      <c r="DR20" s="44" t="s">
        <v>23</v>
      </c>
      <c r="DS20" s="44"/>
      <c r="DT20" s="44"/>
      <c r="DU20" s="51" t="s">
        <v>13</v>
      </c>
      <c r="DV20" s="40" t="s">
        <v>30</v>
      </c>
      <c r="DW20" s="40"/>
      <c r="DX20" s="40"/>
      <c r="DY20" s="52" t="s">
        <v>22</v>
      </c>
      <c r="DZ20" s="52" t="s">
        <v>39</v>
      </c>
    </row>
    <row r="21" spans="2:130" ht="30" customHeight="1" x14ac:dyDescent="0.25">
      <c r="M21" s="42"/>
      <c r="N21" s="42"/>
      <c r="O21" s="46"/>
      <c r="P21" s="46"/>
      <c r="Q21" s="46"/>
      <c r="R21" s="47"/>
      <c r="S21" s="47"/>
      <c r="T21" s="47"/>
      <c r="U21" s="47"/>
      <c r="V21" s="47"/>
      <c r="W21" s="47"/>
      <c r="X21" s="58"/>
      <c r="Y21" s="69" t="s">
        <v>5</v>
      </c>
      <c r="Z21" s="70"/>
      <c r="AA21" s="70"/>
      <c r="AB21" s="70"/>
      <c r="AC21" s="70"/>
      <c r="AD21" s="70"/>
      <c r="AE21" s="70"/>
      <c r="AF21" s="71"/>
      <c r="AG21" s="72" t="s">
        <v>6</v>
      </c>
      <c r="AH21" s="73"/>
      <c r="AI21" s="73"/>
      <c r="AJ21" s="73"/>
      <c r="AK21" s="73"/>
      <c r="AL21" s="73"/>
      <c r="AM21" s="73"/>
      <c r="AN21" s="74"/>
      <c r="AO21" s="75" t="s">
        <v>7</v>
      </c>
      <c r="AP21" s="76"/>
      <c r="AQ21" s="76"/>
      <c r="AR21" s="76"/>
      <c r="AS21" s="76"/>
      <c r="AT21" s="76"/>
      <c r="AU21" s="76"/>
      <c r="AV21" s="77"/>
      <c r="AW21" s="45"/>
      <c r="AX21" s="53" t="s">
        <v>5</v>
      </c>
      <c r="AY21" s="53"/>
      <c r="AZ21" s="53"/>
      <c r="BA21" s="53"/>
      <c r="BB21" s="53"/>
      <c r="BC21" s="53"/>
      <c r="BD21" s="53"/>
      <c r="BE21" s="54" t="s">
        <v>6</v>
      </c>
      <c r="BF21" s="54"/>
      <c r="BG21" s="54"/>
      <c r="BH21" s="54"/>
      <c r="BI21" s="54"/>
      <c r="BJ21" s="54"/>
      <c r="BK21" s="54"/>
      <c r="BL21" s="55" t="s">
        <v>7</v>
      </c>
      <c r="BM21" s="55"/>
      <c r="BN21" s="55"/>
      <c r="BO21" s="55"/>
      <c r="BP21" s="55"/>
      <c r="BQ21" s="55"/>
      <c r="BR21" s="55"/>
      <c r="BS21" s="45"/>
      <c r="BT21" s="53" t="s">
        <v>5</v>
      </c>
      <c r="BU21" s="53"/>
      <c r="BV21" s="53"/>
      <c r="BW21" s="53"/>
      <c r="BX21" s="53"/>
      <c r="BY21" s="53"/>
      <c r="BZ21" s="53"/>
      <c r="CA21" s="54" t="s">
        <v>6</v>
      </c>
      <c r="CB21" s="54"/>
      <c r="CC21" s="54"/>
      <c r="CD21" s="54"/>
      <c r="CE21" s="54"/>
      <c r="CF21" s="54"/>
      <c r="CG21" s="54"/>
      <c r="CH21" s="55" t="s">
        <v>7</v>
      </c>
      <c r="CI21" s="55"/>
      <c r="CJ21" s="55"/>
      <c r="CK21" s="55"/>
      <c r="CL21" s="55"/>
      <c r="CM21" s="55"/>
      <c r="CN21" s="55"/>
      <c r="CO21" s="45"/>
      <c r="CP21" s="53" t="s">
        <v>5</v>
      </c>
      <c r="CQ21" s="53"/>
      <c r="CR21" s="53"/>
      <c r="CS21" s="53"/>
      <c r="CT21" s="53"/>
      <c r="CU21" s="53"/>
      <c r="CV21" s="53"/>
      <c r="CW21" s="56" t="s">
        <v>27</v>
      </c>
      <c r="CX21" s="54" t="s">
        <v>6</v>
      </c>
      <c r="CY21" s="54"/>
      <c r="CZ21" s="54"/>
      <c r="DA21" s="54"/>
      <c r="DB21" s="54"/>
      <c r="DC21" s="54"/>
      <c r="DD21" s="54"/>
      <c r="DE21" s="56" t="s">
        <v>28</v>
      </c>
      <c r="DF21" s="55" t="s">
        <v>7</v>
      </c>
      <c r="DG21" s="55"/>
      <c r="DH21" s="55"/>
      <c r="DI21" s="55"/>
      <c r="DJ21" s="55"/>
      <c r="DK21" s="55"/>
      <c r="DL21" s="55"/>
      <c r="DM21" s="56" t="s">
        <v>29</v>
      </c>
      <c r="DN21" s="78"/>
      <c r="DO21" s="48" t="s">
        <v>5</v>
      </c>
      <c r="DP21" s="49" t="s">
        <v>6</v>
      </c>
      <c r="DQ21" s="50" t="s">
        <v>7</v>
      </c>
      <c r="DR21" s="43" t="s">
        <v>5</v>
      </c>
      <c r="DS21" s="43" t="s">
        <v>6</v>
      </c>
      <c r="DT21" s="43" t="s">
        <v>7</v>
      </c>
      <c r="DU21" s="51"/>
      <c r="DV21" s="48" t="s">
        <v>5</v>
      </c>
      <c r="DW21" s="49" t="s">
        <v>6</v>
      </c>
      <c r="DX21" s="50" t="s">
        <v>7</v>
      </c>
      <c r="DY21" s="52"/>
      <c r="DZ21" s="52"/>
    </row>
    <row r="22" spans="2:130" x14ac:dyDescent="0.25">
      <c r="M22" s="42"/>
      <c r="N22" s="42"/>
      <c r="O22" s="46"/>
      <c r="P22" s="46"/>
      <c r="Q22" s="46"/>
      <c r="R22" s="47"/>
      <c r="S22" s="47"/>
      <c r="T22" s="47"/>
      <c r="U22" s="47"/>
      <c r="V22" s="47"/>
      <c r="W22" s="47"/>
      <c r="X22" s="58"/>
      <c r="Y22" s="14">
        <v>3</v>
      </c>
      <c r="Z22" s="14">
        <v>4</v>
      </c>
      <c r="AA22" s="14">
        <v>5</v>
      </c>
      <c r="AB22" s="14">
        <v>6</v>
      </c>
      <c r="AC22" s="14">
        <v>7</v>
      </c>
      <c r="AD22" s="14">
        <v>8</v>
      </c>
      <c r="AE22" s="14">
        <v>9</v>
      </c>
      <c r="AF22" s="67" t="s">
        <v>14</v>
      </c>
      <c r="AG22" s="15">
        <v>4</v>
      </c>
      <c r="AH22" s="15">
        <v>5</v>
      </c>
      <c r="AI22" s="15">
        <v>6</v>
      </c>
      <c r="AJ22" s="15">
        <v>7</v>
      </c>
      <c r="AK22" s="15">
        <v>8</v>
      </c>
      <c r="AL22" s="15">
        <v>9</v>
      </c>
      <c r="AM22" s="15">
        <v>10</v>
      </c>
      <c r="AN22" s="60" t="s">
        <v>14</v>
      </c>
      <c r="AO22" s="13">
        <v>5</v>
      </c>
      <c r="AP22" s="13">
        <v>6</v>
      </c>
      <c r="AQ22" s="13">
        <v>7</v>
      </c>
      <c r="AR22" s="13">
        <v>8</v>
      </c>
      <c r="AS22" s="13">
        <v>9</v>
      </c>
      <c r="AT22" s="13">
        <v>10</v>
      </c>
      <c r="AU22" s="13">
        <v>11</v>
      </c>
      <c r="AV22" s="62" t="s">
        <v>14</v>
      </c>
      <c r="AW22" s="45"/>
      <c r="AX22" s="14">
        <v>3</v>
      </c>
      <c r="AY22" s="14">
        <v>4</v>
      </c>
      <c r="AZ22" s="14">
        <v>5</v>
      </c>
      <c r="BA22" s="14">
        <v>6</v>
      </c>
      <c r="BB22" s="14">
        <v>7</v>
      </c>
      <c r="BC22" s="14">
        <v>8</v>
      </c>
      <c r="BD22" s="14">
        <v>9</v>
      </c>
      <c r="BE22" s="15">
        <v>4</v>
      </c>
      <c r="BF22" s="15">
        <v>5</v>
      </c>
      <c r="BG22" s="15">
        <v>6</v>
      </c>
      <c r="BH22" s="15">
        <v>7</v>
      </c>
      <c r="BI22" s="15">
        <v>8</v>
      </c>
      <c r="BJ22" s="15">
        <v>9</v>
      </c>
      <c r="BK22" s="15">
        <v>10</v>
      </c>
      <c r="BL22" s="13">
        <v>5</v>
      </c>
      <c r="BM22" s="13">
        <v>6</v>
      </c>
      <c r="BN22" s="13">
        <v>7</v>
      </c>
      <c r="BO22" s="13">
        <v>8</v>
      </c>
      <c r="BP22" s="13">
        <v>9</v>
      </c>
      <c r="BQ22" s="13">
        <v>10</v>
      </c>
      <c r="BR22" s="13">
        <v>11</v>
      </c>
      <c r="BS22" s="45"/>
      <c r="BT22" s="14">
        <v>3</v>
      </c>
      <c r="BU22" s="14">
        <v>4</v>
      </c>
      <c r="BV22" s="14">
        <v>5</v>
      </c>
      <c r="BW22" s="14">
        <v>6</v>
      </c>
      <c r="BX22" s="14">
        <v>7</v>
      </c>
      <c r="BY22" s="14">
        <v>8</v>
      </c>
      <c r="BZ22" s="14">
        <v>9</v>
      </c>
      <c r="CA22" s="15">
        <v>4</v>
      </c>
      <c r="CB22" s="15">
        <v>5</v>
      </c>
      <c r="CC22" s="15">
        <v>6</v>
      </c>
      <c r="CD22" s="15">
        <v>7</v>
      </c>
      <c r="CE22" s="15">
        <v>8</v>
      </c>
      <c r="CF22" s="15">
        <v>9</v>
      </c>
      <c r="CG22" s="15">
        <v>10</v>
      </c>
      <c r="CH22" s="13">
        <v>5</v>
      </c>
      <c r="CI22" s="13">
        <v>6</v>
      </c>
      <c r="CJ22" s="13">
        <v>7</v>
      </c>
      <c r="CK22" s="13">
        <v>8</v>
      </c>
      <c r="CL22" s="13">
        <v>9</v>
      </c>
      <c r="CM22" s="13">
        <v>10</v>
      </c>
      <c r="CN22" s="13">
        <v>11</v>
      </c>
      <c r="CO22" s="45"/>
      <c r="CP22" s="14">
        <v>3</v>
      </c>
      <c r="CQ22" s="14">
        <v>4</v>
      </c>
      <c r="CR22" s="14">
        <v>5</v>
      </c>
      <c r="CS22" s="14">
        <v>6</v>
      </c>
      <c r="CT22" s="14">
        <v>7</v>
      </c>
      <c r="CU22" s="14">
        <v>8</v>
      </c>
      <c r="CV22" s="14">
        <v>9</v>
      </c>
      <c r="CW22" s="56"/>
      <c r="CX22" s="15">
        <v>4</v>
      </c>
      <c r="CY22" s="15">
        <v>5</v>
      </c>
      <c r="CZ22" s="15">
        <v>6</v>
      </c>
      <c r="DA22" s="15">
        <v>7</v>
      </c>
      <c r="DB22" s="15">
        <v>8</v>
      </c>
      <c r="DC22" s="15">
        <v>9</v>
      </c>
      <c r="DD22" s="15">
        <v>10</v>
      </c>
      <c r="DE22" s="56"/>
      <c r="DF22" s="13">
        <v>5</v>
      </c>
      <c r="DG22" s="13">
        <v>6</v>
      </c>
      <c r="DH22" s="13">
        <v>7</v>
      </c>
      <c r="DI22" s="13">
        <v>8</v>
      </c>
      <c r="DJ22" s="13">
        <v>9</v>
      </c>
      <c r="DK22" s="13">
        <v>10</v>
      </c>
      <c r="DL22" s="13">
        <v>11</v>
      </c>
      <c r="DM22" s="56"/>
      <c r="DN22" s="78"/>
      <c r="DO22" s="48"/>
      <c r="DP22" s="49"/>
      <c r="DQ22" s="50"/>
      <c r="DR22" s="43"/>
      <c r="DS22" s="43"/>
      <c r="DT22" s="43"/>
      <c r="DU22" s="51"/>
      <c r="DV22" s="48"/>
      <c r="DW22" s="49"/>
      <c r="DX22" s="50"/>
      <c r="DY22" s="52"/>
      <c r="DZ22" s="52"/>
    </row>
    <row r="23" spans="2:130" x14ac:dyDescent="0.25">
      <c r="M23" s="42"/>
      <c r="N23" s="42"/>
      <c r="O23" s="46"/>
      <c r="P23" s="46"/>
      <c r="Q23" s="46"/>
      <c r="R23" s="47"/>
      <c r="S23" s="47"/>
      <c r="T23" s="47"/>
      <c r="U23" s="47"/>
      <c r="V23" s="47"/>
      <c r="W23" s="47"/>
      <c r="X23" s="58"/>
      <c r="Y23" s="14">
        <v>31</v>
      </c>
      <c r="Z23" s="14">
        <v>30</v>
      </c>
      <c r="AA23" s="14">
        <v>31</v>
      </c>
      <c r="AB23" s="14">
        <v>30</v>
      </c>
      <c r="AC23" s="14">
        <v>31</v>
      </c>
      <c r="AD23" s="14">
        <v>31</v>
      </c>
      <c r="AE23" s="14">
        <v>30</v>
      </c>
      <c r="AF23" s="68"/>
      <c r="AG23" s="15">
        <v>30</v>
      </c>
      <c r="AH23" s="15">
        <v>31</v>
      </c>
      <c r="AI23" s="15">
        <v>30</v>
      </c>
      <c r="AJ23" s="15">
        <v>31</v>
      </c>
      <c r="AK23" s="15">
        <v>31</v>
      </c>
      <c r="AL23" s="15">
        <v>30</v>
      </c>
      <c r="AM23" s="15">
        <v>31</v>
      </c>
      <c r="AN23" s="61"/>
      <c r="AO23" s="13">
        <v>31</v>
      </c>
      <c r="AP23" s="13">
        <v>30</v>
      </c>
      <c r="AQ23" s="13">
        <v>31</v>
      </c>
      <c r="AR23" s="13">
        <v>31</v>
      </c>
      <c r="AS23" s="13">
        <v>30</v>
      </c>
      <c r="AT23" s="13">
        <v>31</v>
      </c>
      <c r="AU23" s="13">
        <v>30</v>
      </c>
      <c r="AV23" s="63"/>
      <c r="AW23" s="45"/>
      <c r="AX23" s="14">
        <v>31</v>
      </c>
      <c r="AY23" s="14">
        <v>30</v>
      </c>
      <c r="AZ23" s="14">
        <v>31</v>
      </c>
      <c r="BA23" s="14">
        <v>30</v>
      </c>
      <c r="BB23" s="14">
        <v>31</v>
      </c>
      <c r="BC23" s="14">
        <v>31</v>
      </c>
      <c r="BD23" s="14">
        <v>30</v>
      </c>
      <c r="BE23" s="15">
        <v>30</v>
      </c>
      <c r="BF23" s="15">
        <v>31</v>
      </c>
      <c r="BG23" s="15">
        <v>30</v>
      </c>
      <c r="BH23" s="15">
        <v>31</v>
      </c>
      <c r="BI23" s="15">
        <v>31</v>
      </c>
      <c r="BJ23" s="15">
        <v>30</v>
      </c>
      <c r="BK23" s="15">
        <v>31</v>
      </c>
      <c r="BL23" s="13">
        <v>31</v>
      </c>
      <c r="BM23" s="13">
        <v>30</v>
      </c>
      <c r="BN23" s="13">
        <v>31</v>
      </c>
      <c r="BO23" s="13">
        <v>31</v>
      </c>
      <c r="BP23" s="13">
        <v>30</v>
      </c>
      <c r="BQ23" s="13">
        <v>31</v>
      </c>
      <c r="BR23" s="13">
        <v>30</v>
      </c>
      <c r="BS23" s="45"/>
      <c r="BT23" s="14">
        <v>31</v>
      </c>
      <c r="BU23" s="14">
        <v>30</v>
      </c>
      <c r="BV23" s="14">
        <v>31</v>
      </c>
      <c r="BW23" s="14">
        <v>30</v>
      </c>
      <c r="BX23" s="14">
        <v>31</v>
      </c>
      <c r="BY23" s="14">
        <v>31</v>
      </c>
      <c r="BZ23" s="14">
        <v>30</v>
      </c>
      <c r="CA23" s="15">
        <v>30</v>
      </c>
      <c r="CB23" s="15">
        <v>31</v>
      </c>
      <c r="CC23" s="15">
        <v>30</v>
      </c>
      <c r="CD23" s="15">
        <v>31</v>
      </c>
      <c r="CE23" s="15">
        <v>31</v>
      </c>
      <c r="CF23" s="15">
        <v>30</v>
      </c>
      <c r="CG23" s="15">
        <v>31</v>
      </c>
      <c r="CH23" s="13">
        <v>31</v>
      </c>
      <c r="CI23" s="13">
        <v>30</v>
      </c>
      <c r="CJ23" s="13">
        <v>31</v>
      </c>
      <c r="CK23" s="13">
        <v>31</v>
      </c>
      <c r="CL23" s="13">
        <v>30</v>
      </c>
      <c r="CM23" s="13">
        <v>31</v>
      </c>
      <c r="CN23" s="13">
        <v>30</v>
      </c>
      <c r="CO23" s="45"/>
      <c r="CP23" s="14">
        <v>31</v>
      </c>
      <c r="CQ23" s="14">
        <v>30</v>
      </c>
      <c r="CR23" s="14">
        <v>31</v>
      </c>
      <c r="CS23" s="14">
        <v>30</v>
      </c>
      <c r="CT23" s="14">
        <v>31</v>
      </c>
      <c r="CU23" s="14">
        <v>31</v>
      </c>
      <c r="CV23" s="14">
        <v>30</v>
      </c>
      <c r="CW23" s="56"/>
      <c r="CX23" s="15">
        <v>30</v>
      </c>
      <c r="CY23" s="15">
        <v>31</v>
      </c>
      <c r="CZ23" s="15">
        <v>30</v>
      </c>
      <c r="DA23" s="15">
        <v>31</v>
      </c>
      <c r="DB23" s="15">
        <v>31</v>
      </c>
      <c r="DC23" s="15">
        <v>30</v>
      </c>
      <c r="DD23" s="15">
        <v>31</v>
      </c>
      <c r="DE23" s="56"/>
      <c r="DF23" s="13">
        <v>31</v>
      </c>
      <c r="DG23" s="13">
        <v>30</v>
      </c>
      <c r="DH23" s="13">
        <v>31</v>
      </c>
      <c r="DI23" s="13">
        <v>31</v>
      </c>
      <c r="DJ23" s="13">
        <v>30</v>
      </c>
      <c r="DK23" s="13">
        <v>31</v>
      </c>
      <c r="DL23" s="13">
        <v>30</v>
      </c>
      <c r="DM23" s="56"/>
      <c r="DN23" s="78"/>
      <c r="DO23" s="48"/>
      <c r="DP23" s="49"/>
      <c r="DQ23" s="50"/>
      <c r="DR23" s="43"/>
      <c r="DS23" s="43"/>
      <c r="DT23" s="43"/>
      <c r="DU23" s="51"/>
      <c r="DV23" s="48"/>
      <c r="DW23" s="49"/>
      <c r="DX23" s="50"/>
      <c r="DY23" s="52"/>
      <c r="DZ23" s="52"/>
    </row>
    <row r="24" spans="2:130" x14ac:dyDescent="0.25">
      <c r="M24" s="2">
        <v>2</v>
      </c>
      <c r="N24" s="24" t="s">
        <v>32</v>
      </c>
      <c r="O24" s="79">
        <v>0.3</v>
      </c>
      <c r="P24" s="2">
        <v>0.85</v>
      </c>
      <c r="Q24" s="2">
        <v>0.7</v>
      </c>
      <c r="R24" s="2">
        <v>1.1000000000000001</v>
      </c>
      <c r="S24" s="2">
        <v>1.1000000000000001</v>
      </c>
      <c r="T24" s="80">
        <v>1.1000000000000001</v>
      </c>
      <c r="U24" s="81">
        <v>200</v>
      </c>
      <c r="V24" s="81">
        <v>200</v>
      </c>
      <c r="W24" s="2">
        <v>300</v>
      </c>
      <c r="X24" s="10">
        <f t="shared" ref="X24" si="0">1.1*V24*V24/V24/W24</f>
        <v>0.73333333333333339</v>
      </c>
      <c r="Y24" s="36">
        <v>21</v>
      </c>
      <c r="Z24" s="36">
        <v>30</v>
      </c>
      <c r="AA24" s="36">
        <v>31</v>
      </c>
      <c r="AB24" s="36">
        <v>30</v>
      </c>
      <c r="AC24" s="36">
        <v>5</v>
      </c>
      <c r="AD24" s="36"/>
      <c r="AE24" s="36"/>
      <c r="AF24" s="36">
        <f t="shared" ref="AF24" si="1">SUM(Y24:AE24)</f>
        <v>117</v>
      </c>
      <c r="AG24" s="37"/>
      <c r="AH24" s="37"/>
      <c r="AI24" s="37"/>
      <c r="AJ24" s="37">
        <v>26</v>
      </c>
      <c r="AK24" s="37">
        <v>31</v>
      </c>
      <c r="AL24" s="37">
        <v>10</v>
      </c>
      <c r="AM24" s="37"/>
      <c r="AN24" s="37">
        <f t="shared" ref="AN24" si="2">SUM(AG24:AM24)</f>
        <v>67</v>
      </c>
      <c r="AO24" s="38"/>
      <c r="AP24" s="38"/>
      <c r="AQ24" s="38"/>
      <c r="AR24" s="38"/>
      <c r="AS24" s="38">
        <v>20</v>
      </c>
      <c r="AT24" s="38">
        <v>25</v>
      </c>
      <c r="AU24" s="38"/>
      <c r="AV24" s="38">
        <f t="shared" ref="AV24" si="3">SUM(AO24:AU24)</f>
        <v>45</v>
      </c>
      <c r="AW24" s="3">
        <f t="shared" ref="AW24" si="4">AF24+AN24+AV24</f>
        <v>229</v>
      </c>
      <c r="AX24" s="4">
        <f t="shared" ref="AX24" si="5">Y24*$D$7*O24</f>
        <v>20.537999999999997</v>
      </c>
      <c r="AY24" s="4">
        <f t="shared" ref="AY24" si="6">Z24*$D$8*O24</f>
        <v>40.949999999999996</v>
      </c>
      <c r="AZ24" s="4">
        <f t="shared" ref="AZ24" si="7">AA24*$D$9*O24</f>
        <v>43.431000000000004</v>
      </c>
      <c r="BA24" s="4">
        <f t="shared" ref="BA24" si="8">AB24*$D$10*O24</f>
        <v>54.99</v>
      </c>
      <c r="BB24" s="4">
        <f t="shared" ref="BB24" si="9">AC24*$D$11*O24</f>
        <v>10.455</v>
      </c>
      <c r="BC24" s="4">
        <f t="shared" ref="BC24" si="10">AD24*$D$12*O24</f>
        <v>0</v>
      </c>
      <c r="BD24" s="4">
        <f t="shared" ref="BD24" si="11">AE24*$D$13*O24</f>
        <v>0</v>
      </c>
      <c r="BE24" s="5">
        <f t="shared" ref="BE24" si="12">AG24*$D$8*P24</f>
        <v>0</v>
      </c>
      <c r="BF24" s="5">
        <f t="shared" ref="BF24" si="13">AH24*$D$9*P24</f>
        <v>0</v>
      </c>
      <c r="BG24" s="5">
        <f t="shared" ref="BG24" si="14">AI24*$D$10*P24</f>
        <v>0</v>
      </c>
      <c r="BH24" s="5">
        <f t="shared" ref="BH24" si="15">AJ24*$D$11*P24</f>
        <v>154.03700000000001</v>
      </c>
      <c r="BI24" s="5">
        <f t="shared" ref="BI24" si="16">AK24*$D$12*P24</f>
        <v>139.91849999999999</v>
      </c>
      <c r="BJ24" s="5">
        <f t="shared" ref="BJ24" si="17">AL24*$D$13*P24</f>
        <v>38.505000000000003</v>
      </c>
      <c r="BK24" s="5">
        <f t="shared" ref="BK24" si="18">AM24*$D$14*P24</f>
        <v>0</v>
      </c>
      <c r="BL24" s="6">
        <f t="shared" ref="BL24" si="19">AO24*$D$9*Q24</f>
        <v>0</v>
      </c>
      <c r="BM24" s="6">
        <f t="shared" ref="BM24" si="20">AP24*$D$10*Q24</f>
        <v>0</v>
      </c>
      <c r="BN24" s="6">
        <f t="shared" ref="BN24" si="21">AQ24*$D$11*Q24</f>
        <v>0</v>
      </c>
      <c r="BO24" s="6">
        <f t="shared" ref="BO24" si="22">AR24*$D$12*Q24</f>
        <v>0</v>
      </c>
      <c r="BP24" s="6">
        <f t="shared" ref="BP24" si="23">AS24*$D$13*Q24</f>
        <v>63.42</v>
      </c>
      <c r="BQ24" s="6">
        <f t="shared" ref="BQ24" si="24">AT24*$D$14*Q24</f>
        <v>39.899999999999991</v>
      </c>
      <c r="BR24" s="6">
        <f t="shared" ref="BR24" si="25">AU24*$D$15*Q24</f>
        <v>0</v>
      </c>
      <c r="BS24" s="3">
        <f t="shared" ref="BS24" si="26">SUM(AX24:BR24)</f>
        <v>606.14449999999999</v>
      </c>
      <c r="BT24" s="4">
        <f t="shared" ref="BT24" si="27">Y24/$BT$23*$G$7</f>
        <v>7.1129032258064511</v>
      </c>
      <c r="BU24" s="4">
        <f t="shared" ref="BU24" si="28">Z24/$BU$23*$G$8</f>
        <v>8.4</v>
      </c>
      <c r="BV24" s="4">
        <f t="shared" ref="BV24" si="29">AA24/$BV$23*$G$9</f>
        <v>32.1</v>
      </c>
      <c r="BW24" s="4">
        <f t="shared" ref="BW24" si="30">AB24/$BW$23*$G$10</f>
        <v>19.7</v>
      </c>
      <c r="BX24" s="4">
        <f t="shared" ref="BX24" si="31">AC24/$BX$23*$G$11</f>
        <v>5.4516129032258061</v>
      </c>
      <c r="BY24" s="4">
        <f t="shared" ref="BY24" si="32">AD24/$BY$23*$G$12</f>
        <v>0</v>
      </c>
      <c r="BZ24" s="4">
        <f t="shared" ref="BZ24" si="33">AE24/$BZ$23*$G$13</f>
        <v>0</v>
      </c>
      <c r="CA24" s="5">
        <f t="shared" ref="CA24" si="34">AG24/$CA$23*$G$8</f>
        <v>0</v>
      </c>
      <c r="CB24" s="5">
        <f t="shared" ref="CB24" si="35">AH24/$CB$23*$G$9</f>
        <v>0</v>
      </c>
      <c r="CC24" s="5">
        <f t="shared" ref="CC24" si="36">AI24/$CC$23*$G$10</f>
        <v>0</v>
      </c>
      <c r="CD24" s="5">
        <f t="shared" ref="CD24" si="37">AJ24/$CD$23*$G$11</f>
        <v>28.348387096774193</v>
      </c>
      <c r="CE24" s="5">
        <f t="shared" ref="CE24" si="38">AK24/$CE$23*$G$12</f>
        <v>6</v>
      </c>
      <c r="CF24" s="5">
        <f t="shared" ref="CF24" si="39">AL24/$CF$23*$G$13</f>
        <v>6</v>
      </c>
      <c r="CG24" s="5">
        <f t="shared" ref="CG24" si="40">AM24/$CG$23*$G$14</f>
        <v>0</v>
      </c>
      <c r="CH24" s="6">
        <f t="shared" ref="CH24" si="41">AO24/$CH$23*$G$9</f>
        <v>0</v>
      </c>
      <c r="CI24" s="6">
        <f t="shared" ref="CI24" si="42">AP24/$CI$23*$G$10</f>
        <v>0</v>
      </c>
      <c r="CJ24" s="6">
        <f t="shared" ref="CJ24" si="43">AQ24/$CJ$23*$G$11</f>
        <v>0</v>
      </c>
      <c r="CK24" s="6">
        <f t="shared" ref="CK24" si="44">AR24/$CK$23*$G$12</f>
        <v>0</v>
      </c>
      <c r="CL24" s="6">
        <f t="shared" ref="CL24" si="45">AS24/$CL$23*$G$13</f>
        <v>12</v>
      </c>
      <c r="CM24" s="6">
        <f t="shared" ref="CM24" si="46">AT24/$CM$23*$G$14</f>
        <v>12.741935483870968</v>
      </c>
      <c r="CN24" s="6">
        <f t="shared" ref="CN24" si="47">AU24/$CN$23*$G$15</f>
        <v>0</v>
      </c>
      <c r="CO24" s="7">
        <f t="shared" ref="CO24" si="48">SUM(BT24:CN24)</f>
        <v>137.85483870967741</v>
      </c>
      <c r="CP24" s="4">
        <f t="shared" ref="CP24" si="49">(AX24-BT24)*X24</f>
        <v>9.8450709677419344</v>
      </c>
      <c r="CQ24" s="4">
        <f t="shared" ref="CQ24" si="50">(AY24-BU24)*X24</f>
        <v>23.87</v>
      </c>
      <c r="CR24" s="4">
        <f t="shared" ref="CR24" si="51">(AZ24-BV24)*X24</f>
        <v>8.3094000000000037</v>
      </c>
      <c r="CS24" s="4">
        <f t="shared" ref="CS24" si="52">(BA24-BW24)*X24</f>
        <v>25.879333333333339</v>
      </c>
      <c r="CT24" s="4">
        <f t="shared" ref="CT24" si="53">(BB24-BX24)*X24</f>
        <v>3.6691505376344091</v>
      </c>
      <c r="CU24" s="4">
        <f t="shared" ref="CU24" si="54">(BC24-BY24)*X24</f>
        <v>0</v>
      </c>
      <c r="CV24" s="4">
        <f t="shared" ref="CV24" si="55">(BD24-BZ24)*X24</f>
        <v>0</v>
      </c>
      <c r="CW24" s="11">
        <f t="shared" ref="CW24" si="56">SUM(CP24:CV24)*10</f>
        <v>715.72954838709688</v>
      </c>
      <c r="CX24" s="5">
        <f t="shared" ref="CX24" si="57">(BE24-CA24)*X24</f>
        <v>0</v>
      </c>
      <c r="CY24" s="5">
        <f t="shared" ref="CY24" si="58">(BF24-CB24)*X24</f>
        <v>0</v>
      </c>
      <c r="CZ24" s="5">
        <f t="shared" ref="CZ24" si="59">(BG24-CC24)*X24</f>
        <v>0</v>
      </c>
      <c r="DA24" s="5">
        <f t="shared" ref="DA24" si="60">(BH24-CD24)*X24</f>
        <v>92.171649462365608</v>
      </c>
      <c r="DB24" s="5">
        <f t="shared" ref="DB24" si="61">(BI24-CE24)*X24</f>
        <v>98.206900000000005</v>
      </c>
      <c r="DC24" s="5">
        <f t="shared" ref="DC24" si="62">(BJ24-CF24)*X24</f>
        <v>23.837000000000003</v>
      </c>
      <c r="DD24" s="5">
        <f t="shared" ref="DD24" si="63">(BK24-CG24)*X24</f>
        <v>0</v>
      </c>
      <c r="DE24" s="11">
        <f t="shared" ref="DE24" si="64">SUM(CX24:DD24)*10</f>
        <v>2142.1554946236565</v>
      </c>
      <c r="DF24" s="6">
        <f t="shared" ref="DF24" si="65">(BL24-CH24)*X24</f>
        <v>0</v>
      </c>
      <c r="DG24" s="6">
        <f t="shared" ref="DG24" si="66">(BM24-CI24)*X24</f>
        <v>0</v>
      </c>
      <c r="DH24" s="6">
        <f t="shared" ref="DH24" si="67">(BN24-CJ24)*X24</f>
        <v>0</v>
      </c>
      <c r="DI24" s="6">
        <f t="shared" ref="DI24" si="68">(BO24-CK24)*X24</f>
        <v>0</v>
      </c>
      <c r="DJ24" s="6">
        <f t="shared" ref="DJ24" si="69">(BP24-CL24)*X24</f>
        <v>37.708000000000006</v>
      </c>
      <c r="DK24" s="6">
        <f t="shared" ref="DK24" si="70">(BQ24-CM24)*X24</f>
        <v>19.915913978494618</v>
      </c>
      <c r="DL24" s="6">
        <f t="shared" ref="DL24" si="71">(BR24-CN24)*X24</f>
        <v>0</v>
      </c>
      <c r="DM24" s="11">
        <f t="shared" ref="DM24" si="72">SUM(DF24:DL24)*10</f>
        <v>576.23913978494625</v>
      </c>
      <c r="DN24" s="9">
        <f t="shared" ref="DN24" si="73">CW24+DE24+DM24</f>
        <v>3434.1241827956992</v>
      </c>
      <c r="DO24" s="4">
        <f t="shared" ref="DO24" si="74">0.15*100*R24*$I$8*$J$8*X24</f>
        <v>416.84500000000003</v>
      </c>
      <c r="DP24" s="4">
        <f t="shared" ref="DP24" si="75">0.15*100*S24*$I$8*$J$8*X24</f>
        <v>416.84500000000003</v>
      </c>
      <c r="DQ24" s="4">
        <f t="shared" ref="DQ24" si="76">0.15*100*T24*$I$8*$J$8*X24</f>
        <v>416.84500000000003</v>
      </c>
      <c r="DR24" s="11">
        <f t="shared" ref="DR24" si="77">CW24/DO24</f>
        <v>1.7170160332667943</v>
      </c>
      <c r="DS24" s="11">
        <f t="shared" ref="DS24" si="78">DE24/DP24</f>
        <v>5.1389737063504572</v>
      </c>
      <c r="DT24" s="11">
        <f t="shared" ref="DT24" si="79">DM24/DQ24+1</f>
        <v>2.3823822758697988</v>
      </c>
      <c r="DU24" s="9">
        <f t="shared" ref="DU24" si="80">SUM(DR24:DT24)</f>
        <v>9.2383720154870517</v>
      </c>
      <c r="DV24" s="4">
        <f t="shared" ref="DV24" si="81">DR24*DO24</f>
        <v>715.72954838709688</v>
      </c>
      <c r="DW24" s="4">
        <f t="shared" ref="DW24" si="82">DS24*DP24</f>
        <v>2142.1554946236565</v>
      </c>
      <c r="DX24" s="4">
        <f t="shared" ref="DX24" si="83">DT24*DQ24</f>
        <v>993.08413978494639</v>
      </c>
      <c r="DY24" s="12">
        <f t="shared" ref="DY24" si="84">SUM(DV24:DX24)</f>
        <v>3850.9691827956995</v>
      </c>
      <c r="DZ24" s="12">
        <f t="shared" ref="DZ24" si="85">DY24*$K$8</f>
        <v>19254.845913978497</v>
      </c>
    </row>
  </sheetData>
  <mergeCells count="62">
    <mergeCell ref="K6:K7"/>
    <mergeCell ref="DZ20:DZ23"/>
    <mergeCell ref="Q14:R14"/>
    <mergeCell ref="Q16:R16"/>
    <mergeCell ref="Q15:R15"/>
    <mergeCell ref="AN22:AN23"/>
    <mergeCell ref="AV22:AV23"/>
    <mergeCell ref="Y20:AV20"/>
    <mergeCell ref="AF22:AF23"/>
    <mergeCell ref="Y21:AF21"/>
    <mergeCell ref="AG21:AN21"/>
    <mergeCell ref="AO21:AV21"/>
    <mergeCell ref="U20:U23"/>
    <mergeCell ref="DM21:DM23"/>
    <mergeCell ref="DN20:DN23"/>
    <mergeCell ref="AX20:BR20"/>
    <mergeCell ref="BS20:BS23"/>
    <mergeCell ref="O14:P14"/>
    <mergeCell ref="O15:P15"/>
    <mergeCell ref="O16:P16"/>
    <mergeCell ref="V20:V23"/>
    <mergeCell ref="W20:W23"/>
    <mergeCell ref="X20:X23"/>
    <mergeCell ref="AW20:AW23"/>
    <mergeCell ref="DY20:DY23"/>
    <mergeCell ref="AX21:BD21"/>
    <mergeCell ref="BE21:BK21"/>
    <mergeCell ref="BL21:BR21"/>
    <mergeCell ref="BT21:BZ21"/>
    <mergeCell ref="CA21:CG21"/>
    <mergeCell ref="CH21:CN21"/>
    <mergeCell ref="CP21:CV21"/>
    <mergeCell ref="CW21:CW23"/>
    <mergeCell ref="CX21:DD21"/>
    <mergeCell ref="DE21:DE23"/>
    <mergeCell ref="DF21:DL21"/>
    <mergeCell ref="DV20:DX20"/>
    <mergeCell ref="DO21:DO23"/>
    <mergeCell ref="DP21:DP23"/>
    <mergeCell ref="DQ21:DQ23"/>
    <mergeCell ref="DS21:DS23"/>
    <mergeCell ref="DT21:DT23"/>
    <mergeCell ref="DV21:DV23"/>
    <mergeCell ref="DW21:DW23"/>
    <mergeCell ref="DX21:DX23"/>
    <mergeCell ref="DU20:DU23"/>
    <mergeCell ref="DO20:DQ20"/>
    <mergeCell ref="C2:K2"/>
    <mergeCell ref="I6:J6"/>
    <mergeCell ref="DR21:DR23"/>
    <mergeCell ref="DR20:DT20"/>
    <mergeCell ref="BT20:CN20"/>
    <mergeCell ref="CO20:CO23"/>
    <mergeCell ref="CP20:DM20"/>
    <mergeCell ref="M20:M23"/>
    <mergeCell ref="N20:N23"/>
    <mergeCell ref="O20:O23"/>
    <mergeCell ref="P20:P23"/>
    <mergeCell ref="Q20:Q23"/>
    <mergeCell ref="R20:R23"/>
    <mergeCell ref="S20:S23"/>
    <mergeCell ref="T20:T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Արարատյան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Harutyun H. Daveyan</cp:lastModifiedBy>
  <dcterms:created xsi:type="dcterms:W3CDTF">2015-06-05T18:17:20Z</dcterms:created>
  <dcterms:modified xsi:type="dcterms:W3CDTF">2022-08-26T13:51:33Z</dcterms:modified>
</cp:coreProperties>
</file>