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Գրություն\Ոռոգում\Irigation_norms_Final\Finilized after revision\Excel Calculations\"/>
    </mc:Choice>
  </mc:AlternateContent>
  <xr:revisionPtr revIDLastSave="0" documentId="13_ncr:1_{59C88764-306C-4E00-9D72-AB8CD617A4CA}" xr6:coauthVersionLast="47" xr6:coauthVersionMax="47" xr10:uidLastSave="{00000000-0000-0000-0000-000000000000}"/>
  <bookViews>
    <workbookView xWindow="-120" yWindow="-120" windowWidth="29040" windowHeight="15840" tabRatio="725" xr2:uid="{00000000-000D-0000-FFFF-FFFF00000000}"/>
  </bookViews>
  <sheets>
    <sheet name="Արարտյան 1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5" i="25" l="1"/>
  <c r="AJ25" i="25"/>
  <c r="AR25" i="25"/>
  <c r="AT25" i="25"/>
  <c r="AU25" i="25"/>
  <c r="CM25" i="25" s="1"/>
  <c r="AV25" i="25"/>
  <c r="CN25" i="25" s="1"/>
  <c r="AW25" i="25"/>
  <c r="AX25" i="25"/>
  <c r="AY25" i="25"/>
  <c r="AZ25" i="25"/>
  <c r="BA25" i="25"/>
  <c r="BB25" i="25"/>
  <c r="BC25" i="25"/>
  <c r="BD25" i="25"/>
  <c r="BE25" i="25"/>
  <c r="BF25" i="25"/>
  <c r="BG25" i="25"/>
  <c r="BH25" i="25"/>
  <c r="BI25" i="25"/>
  <c r="BJ25" i="25"/>
  <c r="BK25" i="25"/>
  <c r="DE25" i="25" s="1"/>
  <c r="BL25" i="25"/>
  <c r="BM25" i="25"/>
  <c r="BN25" i="25"/>
  <c r="BP25" i="25"/>
  <c r="BQ25" i="25"/>
  <c r="BR25" i="25"/>
  <c r="BS25" i="25"/>
  <c r="BT25" i="25"/>
  <c r="BU25" i="25"/>
  <c r="BV25" i="25"/>
  <c r="CR25" i="25" s="1"/>
  <c r="BW25" i="25"/>
  <c r="BX25" i="25"/>
  <c r="BY25" i="25"/>
  <c r="BZ25" i="25"/>
  <c r="CA25" i="25"/>
  <c r="CB25" i="25"/>
  <c r="CC25" i="25"/>
  <c r="CD25" i="25"/>
  <c r="CE25" i="25"/>
  <c r="CF25" i="25"/>
  <c r="CG25" i="25"/>
  <c r="CH25" i="25"/>
  <c r="CI25" i="25"/>
  <c r="CJ25" i="25"/>
  <c r="DK25" i="25"/>
  <c r="DL25" i="25"/>
  <c r="DM25" i="25"/>
  <c r="AB26" i="25"/>
  <c r="AJ26" i="25"/>
  <c r="AR26" i="25"/>
  <c r="AT26" i="25"/>
  <c r="AU26" i="25"/>
  <c r="AV26" i="25"/>
  <c r="AW26" i="25"/>
  <c r="AX26" i="25"/>
  <c r="AY26" i="25"/>
  <c r="AZ26" i="25"/>
  <c r="BA26" i="25"/>
  <c r="BB26" i="25"/>
  <c r="BC26" i="25"/>
  <c r="BD26" i="25"/>
  <c r="BE26" i="25"/>
  <c r="BF26" i="25"/>
  <c r="BG26" i="25"/>
  <c r="BH26" i="25"/>
  <c r="BI26" i="25"/>
  <c r="BJ26" i="25"/>
  <c r="BK26" i="25"/>
  <c r="BL26" i="25"/>
  <c r="BM26" i="25"/>
  <c r="BN26" i="25"/>
  <c r="BP26" i="25"/>
  <c r="BQ26" i="25"/>
  <c r="BR26" i="25"/>
  <c r="BS26" i="25"/>
  <c r="BT26" i="25"/>
  <c r="BU26" i="25"/>
  <c r="BV26" i="25"/>
  <c r="CR26" i="25" s="1"/>
  <c r="BW26" i="25"/>
  <c r="BX26" i="25"/>
  <c r="BY26" i="25"/>
  <c r="BZ26" i="25"/>
  <c r="CA26" i="25"/>
  <c r="CB26" i="25"/>
  <c r="CC26" i="25"/>
  <c r="CD26" i="25"/>
  <c r="CE26" i="25"/>
  <c r="CF26" i="25"/>
  <c r="CG26" i="25"/>
  <c r="CH26" i="25"/>
  <c r="CI26" i="25"/>
  <c r="CJ26" i="25"/>
  <c r="DK26" i="25"/>
  <c r="DL26" i="25"/>
  <c r="DM26" i="25"/>
  <c r="AB27" i="25"/>
  <c r="AJ27" i="25"/>
  <c r="AR27" i="25"/>
  <c r="AT27" i="25"/>
  <c r="AU27" i="25"/>
  <c r="AV27" i="25"/>
  <c r="AW27" i="25"/>
  <c r="AX27" i="25"/>
  <c r="AY27" i="25"/>
  <c r="AZ27" i="25"/>
  <c r="BA27" i="25"/>
  <c r="BB27" i="25"/>
  <c r="BC27" i="25"/>
  <c r="BD27" i="25"/>
  <c r="BE27" i="25"/>
  <c r="BF27" i="25"/>
  <c r="BG27" i="25"/>
  <c r="BH27" i="25"/>
  <c r="BI27" i="25"/>
  <c r="BJ27" i="25"/>
  <c r="DD27" i="25" s="1"/>
  <c r="BK27" i="25"/>
  <c r="BL27" i="25"/>
  <c r="BM27" i="25"/>
  <c r="BN27" i="25"/>
  <c r="BP27" i="25"/>
  <c r="BQ27" i="25"/>
  <c r="BR27" i="25"/>
  <c r="CN27" i="25" s="1"/>
  <c r="BS27" i="25"/>
  <c r="BT27" i="25"/>
  <c r="BU27" i="25"/>
  <c r="BV27" i="25"/>
  <c r="BW27" i="25"/>
  <c r="BX27" i="25"/>
  <c r="CU27" i="25" s="1"/>
  <c r="BY27" i="25"/>
  <c r="BZ27" i="25"/>
  <c r="CW27" i="25" s="1"/>
  <c r="CA27" i="25"/>
  <c r="CB27" i="25"/>
  <c r="CC27" i="25"/>
  <c r="CD27" i="25"/>
  <c r="CE27" i="25"/>
  <c r="CF27" i="25"/>
  <c r="CG27" i="25"/>
  <c r="CH27" i="25"/>
  <c r="CI27" i="25"/>
  <c r="CJ27" i="25"/>
  <c r="CO27" i="25"/>
  <c r="DE27" i="25"/>
  <c r="DK27" i="25"/>
  <c r="DL27" i="25"/>
  <c r="DM27" i="25"/>
  <c r="AB28" i="25"/>
  <c r="AJ28" i="25"/>
  <c r="AR28" i="25"/>
  <c r="AT28" i="25"/>
  <c r="AU28" i="25"/>
  <c r="AV28" i="25"/>
  <c r="AW28" i="25"/>
  <c r="AX28" i="25"/>
  <c r="AY28" i="25"/>
  <c r="AZ28" i="25"/>
  <c r="BA28" i="25"/>
  <c r="BB28" i="25"/>
  <c r="BC28" i="25"/>
  <c r="BD28" i="25"/>
  <c r="BE28" i="25"/>
  <c r="BF28" i="25"/>
  <c r="BG28" i="25"/>
  <c r="BH28" i="25"/>
  <c r="BI28" i="25"/>
  <c r="BJ28" i="25"/>
  <c r="BK28" i="25"/>
  <c r="BL28" i="25"/>
  <c r="BM28" i="25"/>
  <c r="BN28" i="25"/>
  <c r="BP28" i="25"/>
  <c r="BQ28" i="25"/>
  <c r="BR28" i="25"/>
  <c r="BS28" i="25"/>
  <c r="BT28" i="25"/>
  <c r="BU28" i="25"/>
  <c r="BV28" i="25"/>
  <c r="BW28" i="25"/>
  <c r="BX28" i="25"/>
  <c r="CU28" i="25" s="1"/>
  <c r="BY28" i="25"/>
  <c r="BZ28" i="25"/>
  <c r="CA28" i="25"/>
  <c r="CB28" i="25"/>
  <c r="CC28" i="25"/>
  <c r="CD28" i="25"/>
  <c r="CE28" i="25"/>
  <c r="CF28" i="25"/>
  <c r="CG28" i="25"/>
  <c r="CH28" i="25"/>
  <c r="CI28" i="25"/>
  <c r="CJ28" i="25"/>
  <c r="DD28" i="25"/>
  <c r="DK28" i="25"/>
  <c r="DL28" i="25"/>
  <c r="DM28" i="25"/>
  <c r="AB29" i="25"/>
  <c r="AJ29" i="25"/>
  <c r="AR29" i="25"/>
  <c r="AT29" i="25"/>
  <c r="AU29" i="25"/>
  <c r="AV29" i="25"/>
  <c r="AW29" i="25"/>
  <c r="AX29" i="25"/>
  <c r="AY29" i="25"/>
  <c r="AZ29" i="25"/>
  <c r="BA29" i="25"/>
  <c r="BB29" i="25"/>
  <c r="BC29" i="25"/>
  <c r="BD29" i="25"/>
  <c r="BE29" i="25"/>
  <c r="BF29" i="25"/>
  <c r="BG29" i="25"/>
  <c r="BH29" i="25"/>
  <c r="BI29" i="25"/>
  <c r="BJ29" i="25"/>
  <c r="BK29" i="25"/>
  <c r="BL29" i="25"/>
  <c r="BM29" i="25"/>
  <c r="BN29" i="25"/>
  <c r="BP29" i="25"/>
  <c r="BQ29" i="25"/>
  <c r="BR29" i="25"/>
  <c r="BS29" i="25"/>
  <c r="BT29" i="25"/>
  <c r="BU29" i="25"/>
  <c r="BV29" i="25"/>
  <c r="BW29" i="25"/>
  <c r="BX29" i="25"/>
  <c r="BY29" i="25"/>
  <c r="BZ29" i="25"/>
  <c r="CA29" i="25"/>
  <c r="CB29" i="25"/>
  <c r="CC29" i="25"/>
  <c r="CD29" i="25"/>
  <c r="CE29" i="25"/>
  <c r="CF29" i="25"/>
  <c r="CG29" i="25"/>
  <c r="CH29" i="25"/>
  <c r="CI29" i="25"/>
  <c r="CJ29" i="25"/>
  <c r="DH29" i="25" s="1"/>
  <c r="DK29" i="25"/>
  <c r="DL29" i="25"/>
  <c r="DM29" i="25"/>
  <c r="AB30" i="25"/>
  <c r="AJ30" i="25"/>
  <c r="AR30" i="25"/>
  <c r="AT30" i="25"/>
  <c r="AU30" i="25"/>
  <c r="AV30" i="25"/>
  <c r="AW30" i="25"/>
  <c r="AX30" i="25"/>
  <c r="AY30" i="25"/>
  <c r="AZ30" i="25"/>
  <c r="BA30" i="25"/>
  <c r="BB30" i="25"/>
  <c r="BC30" i="25"/>
  <c r="BD30" i="25"/>
  <c r="BE30" i="25"/>
  <c r="BF30" i="25"/>
  <c r="BG30" i="25"/>
  <c r="BH30" i="25"/>
  <c r="BI30" i="25"/>
  <c r="BJ30" i="25"/>
  <c r="BK30" i="25"/>
  <c r="BL30" i="25"/>
  <c r="BM30" i="25"/>
  <c r="BN30" i="25"/>
  <c r="BP30" i="25"/>
  <c r="BQ30" i="25"/>
  <c r="BR30" i="25"/>
  <c r="BS30" i="25"/>
  <c r="BT30" i="25"/>
  <c r="BU30" i="25"/>
  <c r="CQ30" i="25" s="1"/>
  <c r="BV30" i="25"/>
  <c r="BW30" i="25"/>
  <c r="BX30" i="25"/>
  <c r="BY30" i="25"/>
  <c r="BZ30" i="25"/>
  <c r="CA30" i="25"/>
  <c r="CB30" i="25"/>
  <c r="CC30" i="25"/>
  <c r="CZ30" i="25" s="1"/>
  <c r="CD30" i="25"/>
  <c r="CE30" i="25"/>
  <c r="CF30" i="25"/>
  <c r="CG30" i="25"/>
  <c r="CH30" i="25"/>
  <c r="CI30" i="25"/>
  <c r="CJ30" i="25"/>
  <c r="DK30" i="25"/>
  <c r="DL30" i="25"/>
  <c r="DM30" i="25"/>
  <c r="AB31" i="25"/>
  <c r="AJ31" i="25"/>
  <c r="AR31" i="25"/>
  <c r="AT31" i="25"/>
  <c r="AU31" i="25"/>
  <c r="AV31" i="25"/>
  <c r="AW31" i="25"/>
  <c r="AX31" i="25"/>
  <c r="AY31" i="25"/>
  <c r="AZ31" i="25"/>
  <c r="BA31" i="25"/>
  <c r="BB31" i="25"/>
  <c r="BC31" i="25"/>
  <c r="BD31" i="25"/>
  <c r="CW31" i="25" s="1"/>
  <c r="BE31" i="25"/>
  <c r="BF31" i="25"/>
  <c r="BG31" i="25"/>
  <c r="BH31" i="25"/>
  <c r="BI31" i="25"/>
  <c r="BJ31" i="25"/>
  <c r="BK31" i="25"/>
  <c r="BL31" i="25"/>
  <c r="BM31" i="25"/>
  <c r="BN31" i="25"/>
  <c r="BP31" i="25"/>
  <c r="BQ31" i="25"/>
  <c r="CM31" i="25" s="1"/>
  <c r="BR31" i="25"/>
  <c r="BS31" i="25"/>
  <c r="BT31" i="25"/>
  <c r="BU31" i="25"/>
  <c r="BV31" i="25"/>
  <c r="BW31" i="25"/>
  <c r="BX31" i="25"/>
  <c r="CU31" i="25" s="1"/>
  <c r="BY31" i="25"/>
  <c r="BZ31" i="25"/>
  <c r="CA31" i="25"/>
  <c r="CB31" i="25"/>
  <c r="CC31" i="25"/>
  <c r="CD31" i="25"/>
  <c r="CE31" i="25"/>
  <c r="CF31" i="25"/>
  <c r="DD31" i="25" s="1"/>
  <c r="CG31" i="25"/>
  <c r="DE31" i="25" s="1"/>
  <c r="CH31" i="25"/>
  <c r="CI31" i="25"/>
  <c r="CJ31" i="25"/>
  <c r="DK31" i="25"/>
  <c r="DL31" i="25"/>
  <c r="DM31" i="25"/>
  <c r="AB32" i="25"/>
  <c r="AJ32" i="25"/>
  <c r="AR32" i="25"/>
  <c r="AT32" i="25"/>
  <c r="AU32" i="25"/>
  <c r="AV32" i="25"/>
  <c r="AW32" i="25"/>
  <c r="AX32" i="25"/>
  <c r="AY32" i="25"/>
  <c r="AZ32" i="25"/>
  <c r="BA32" i="25"/>
  <c r="BB32" i="25"/>
  <c r="BC32" i="25"/>
  <c r="BD32" i="25"/>
  <c r="BE32" i="25"/>
  <c r="BF32" i="25"/>
  <c r="BG32" i="25"/>
  <c r="BH32" i="25"/>
  <c r="BI32" i="25"/>
  <c r="BJ32" i="25"/>
  <c r="BK32" i="25"/>
  <c r="BL32" i="25"/>
  <c r="BM32" i="25"/>
  <c r="BN32" i="25"/>
  <c r="BP32" i="25"/>
  <c r="BQ32" i="25"/>
  <c r="BR32" i="25"/>
  <c r="BS32" i="25"/>
  <c r="BT32" i="25"/>
  <c r="CP32" i="25" s="1"/>
  <c r="BU32" i="25"/>
  <c r="CQ32" i="25" s="1"/>
  <c r="BV32" i="25"/>
  <c r="BW32" i="25"/>
  <c r="BX32" i="25"/>
  <c r="BY32" i="25"/>
  <c r="BZ32" i="25"/>
  <c r="CA32" i="25"/>
  <c r="CB32" i="25"/>
  <c r="CC32" i="25"/>
  <c r="CZ32" i="25" s="1"/>
  <c r="CD32" i="25"/>
  <c r="CE32" i="25"/>
  <c r="CF32" i="25"/>
  <c r="CG32" i="25"/>
  <c r="CH32" i="25"/>
  <c r="CI32" i="25"/>
  <c r="CJ32" i="25"/>
  <c r="DH32" i="25" s="1"/>
  <c r="DK32" i="25"/>
  <c r="DL32" i="25"/>
  <c r="DM32" i="25"/>
  <c r="AB33" i="25"/>
  <c r="AJ33" i="25"/>
  <c r="AR33" i="25"/>
  <c r="AT33" i="25"/>
  <c r="AU33" i="25"/>
  <c r="AV33" i="25"/>
  <c r="AW33" i="25"/>
  <c r="AX33" i="25"/>
  <c r="AY33" i="25"/>
  <c r="AZ33" i="25"/>
  <c r="BA33" i="25"/>
  <c r="BB33" i="25"/>
  <c r="BC33" i="25"/>
  <c r="BD33" i="25"/>
  <c r="BE33" i="25"/>
  <c r="BF33" i="25"/>
  <c r="BG33" i="25"/>
  <c r="BH33" i="25"/>
  <c r="BI33" i="25"/>
  <c r="BJ33" i="25"/>
  <c r="BK33" i="25"/>
  <c r="BL33" i="25"/>
  <c r="BM33" i="25"/>
  <c r="BN33" i="25"/>
  <c r="BP33" i="25"/>
  <c r="BQ33" i="25"/>
  <c r="BR33" i="25"/>
  <c r="CN33" i="25" s="1"/>
  <c r="BS33" i="25"/>
  <c r="CO33" i="25" s="1"/>
  <c r="BT33" i="25"/>
  <c r="BU33" i="25"/>
  <c r="BV33" i="25"/>
  <c r="BW33" i="25"/>
  <c r="BX33" i="25"/>
  <c r="BY33" i="25"/>
  <c r="BZ33" i="25"/>
  <c r="CA33" i="25"/>
  <c r="CB33" i="25"/>
  <c r="CC33" i="25"/>
  <c r="CD33" i="25"/>
  <c r="CE33" i="25"/>
  <c r="CF33" i="25"/>
  <c r="CG33" i="25"/>
  <c r="CH33" i="25"/>
  <c r="CI33" i="25"/>
  <c r="CJ33" i="25"/>
  <c r="DH33" i="25" s="1"/>
  <c r="DK33" i="25"/>
  <c r="DL33" i="25"/>
  <c r="DM33" i="25"/>
  <c r="CR30" i="25" l="1"/>
  <c r="CX27" i="25"/>
  <c r="CR28" i="25"/>
  <c r="CO31" i="25"/>
  <c r="CY33" i="25"/>
  <c r="CY32" i="25"/>
  <c r="CV25" i="25"/>
  <c r="DD33" i="25"/>
  <c r="CY29" i="25"/>
  <c r="DD29" i="25"/>
  <c r="DH27" i="25"/>
  <c r="CP27" i="25"/>
  <c r="CV31" i="25"/>
  <c r="DG27" i="25"/>
  <c r="DB31" i="25"/>
  <c r="CW33" i="25"/>
  <c r="DC26" i="25"/>
  <c r="DG25" i="25"/>
  <c r="CX25" i="25"/>
  <c r="CO25" i="25"/>
  <c r="CR31" i="25"/>
  <c r="DD26" i="25"/>
  <c r="CP31" i="25"/>
  <c r="AS29" i="25"/>
  <c r="CU33" i="25"/>
  <c r="AS33" i="25"/>
  <c r="DG29" i="25"/>
  <c r="CO29" i="25"/>
  <c r="CN31" i="25"/>
  <c r="DD25" i="25"/>
  <c r="CU25" i="25"/>
  <c r="CL25" i="25"/>
  <c r="AS31" i="25"/>
  <c r="CK28" i="25"/>
  <c r="DD32" i="25"/>
  <c r="CL32" i="25"/>
  <c r="DH31" i="25"/>
  <c r="AS30" i="25"/>
  <c r="CW25" i="25"/>
  <c r="AS32" i="25"/>
  <c r="CU26" i="25"/>
  <c r="CL26" i="25"/>
  <c r="DH25" i="25"/>
  <c r="CY25" i="25"/>
  <c r="CP25" i="25"/>
  <c r="CK32" i="25"/>
  <c r="DB32" i="25"/>
  <c r="CR32" i="25"/>
  <c r="CW29" i="25"/>
  <c r="CN29" i="25"/>
  <c r="DC29" i="25"/>
  <c r="CT29" i="25"/>
  <c r="DH26" i="25"/>
  <c r="DF30" i="25"/>
  <c r="CW30" i="25"/>
  <c r="CN30" i="25"/>
  <c r="DH28" i="25"/>
  <c r="CY28" i="25"/>
  <c r="CP28" i="25"/>
  <c r="DG26" i="25"/>
  <c r="DC25" i="25"/>
  <c r="CT25" i="25"/>
  <c r="DA25" i="25" s="1"/>
  <c r="DO25" i="25" s="1"/>
  <c r="DS25" i="25" s="1"/>
  <c r="DH30" i="25"/>
  <c r="CY30" i="25"/>
  <c r="CP30" i="25"/>
  <c r="CU29" i="25"/>
  <c r="CV27" i="25"/>
  <c r="CM27" i="25"/>
  <c r="DB27" i="25"/>
  <c r="CR27" i="25"/>
  <c r="CK26" i="25"/>
  <c r="CZ26" i="25"/>
  <c r="CQ26" i="25"/>
  <c r="DF26" i="25"/>
  <c r="CW26" i="25"/>
  <c r="CN26" i="25"/>
  <c r="DG33" i="25"/>
  <c r="CX33" i="25"/>
  <c r="DD30" i="25"/>
  <c r="CL30" i="25"/>
  <c r="DC28" i="25"/>
  <c r="CT28" i="25"/>
  <c r="AS27" i="25"/>
  <c r="DE26" i="25"/>
  <c r="CV26" i="25"/>
  <c r="CZ25" i="25"/>
  <c r="CQ25" i="25"/>
  <c r="DF33" i="25"/>
  <c r="DC32" i="25"/>
  <c r="CT32" i="25"/>
  <c r="CK31" i="25"/>
  <c r="CZ31" i="25"/>
  <c r="CQ31" i="25"/>
  <c r="DE30" i="25"/>
  <c r="CV30" i="25"/>
  <c r="BO30" i="25"/>
  <c r="DB28" i="25"/>
  <c r="CK27" i="25"/>
  <c r="CZ27" i="25"/>
  <c r="CQ27" i="25"/>
  <c r="CX26" i="25"/>
  <c r="CO26" i="25"/>
  <c r="CU32" i="25"/>
  <c r="DG31" i="25"/>
  <c r="CX31" i="25"/>
  <c r="DC30" i="25"/>
  <c r="CT30" i="25"/>
  <c r="DE29" i="25"/>
  <c r="CV29" i="25"/>
  <c r="CM29" i="25"/>
  <c r="DB29" i="25"/>
  <c r="CR29" i="25"/>
  <c r="CY26" i="25"/>
  <c r="CP26" i="25"/>
  <c r="BO26" i="25"/>
  <c r="DF25" i="25"/>
  <c r="DC33" i="25"/>
  <c r="CT33" i="25"/>
  <c r="DF31" i="25"/>
  <c r="DB30" i="25"/>
  <c r="CK29" i="25"/>
  <c r="CZ29" i="25"/>
  <c r="CQ29" i="25"/>
  <c r="DG28" i="25"/>
  <c r="CX28" i="25"/>
  <c r="CO28" i="25"/>
  <c r="DF27" i="25"/>
  <c r="DE33" i="25"/>
  <c r="CV33" i="25"/>
  <c r="CM33" i="25"/>
  <c r="DB33" i="25"/>
  <c r="CR33" i="25"/>
  <c r="DG32" i="25"/>
  <c r="CX32" i="25"/>
  <c r="CO32" i="25"/>
  <c r="CY31" i="25"/>
  <c r="CU30" i="25"/>
  <c r="CP29" i="25"/>
  <c r="CZ28" i="25"/>
  <c r="CQ28" i="25"/>
  <c r="DF28" i="25"/>
  <c r="CW28" i="25"/>
  <c r="CN28" i="25"/>
  <c r="CY27" i="25"/>
  <c r="CT26" i="25"/>
  <c r="AS26" i="25"/>
  <c r="CK33" i="25"/>
  <c r="CZ33" i="25"/>
  <c r="CQ33" i="25"/>
  <c r="DF32" i="25"/>
  <c r="CW32" i="25"/>
  <c r="CN32" i="25"/>
  <c r="CX29" i="25"/>
  <c r="DE28" i="25"/>
  <c r="CV28" i="25"/>
  <c r="BO28" i="25"/>
  <c r="DB26" i="25"/>
  <c r="DI26" i="25" s="1"/>
  <c r="DP26" i="25" s="1"/>
  <c r="DT26" i="25" s="1"/>
  <c r="AS25" i="25"/>
  <c r="CP33" i="25"/>
  <c r="DE32" i="25"/>
  <c r="DI32" i="25" s="1"/>
  <c r="DP32" i="25" s="1"/>
  <c r="DT32" i="25" s="1"/>
  <c r="CV32" i="25"/>
  <c r="BO32" i="25"/>
  <c r="DC31" i="25"/>
  <c r="CT31" i="25"/>
  <c r="DG30" i="25"/>
  <c r="CX30" i="25"/>
  <c r="CO30" i="25"/>
  <c r="DF29" i="25"/>
  <c r="CL28" i="25"/>
  <c r="DC27" i="25"/>
  <c r="CT27" i="25"/>
  <c r="DB25" i="25"/>
  <c r="AS28" i="25"/>
  <c r="CK30" i="25"/>
  <c r="BO33" i="25"/>
  <c r="BO31" i="25"/>
  <c r="BO29" i="25"/>
  <c r="BO27" i="25"/>
  <c r="CL33" i="25"/>
  <c r="CL31" i="25"/>
  <c r="CL29" i="25"/>
  <c r="CL27" i="25"/>
  <c r="CM32" i="25"/>
  <c r="CM30" i="25"/>
  <c r="CM28" i="25"/>
  <c r="CM26" i="25"/>
  <c r="CK25" i="25"/>
  <c r="BO25" i="25"/>
  <c r="CS25" i="25" l="1"/>
  <c r="DN25" i="25" s="1"/>
  <c r="CS26" i="25"/>
  <c r="DA33" i="25"/>
  <c r="DO33" i="25" s="1"/>
  <c r="DS33" i="25" s="1"/>
  <c r="DA31" i="25"/>
  <c r="DO31" i="25" s="1"/>
  <c r="DS31" i="25" s="1"/>
  <c r="DA27" i="25"/>
  <c r="DO27" i="25" s="1"/>
  <c r="DS27" i="25" s="1"/>
  <c r="DI25" i="25"/>
  <c r="DP25" i="25" s="1"/>
  <c r="DT25" i="25" s="1"/>
  <c r="DI31" i="25"/>
  <c r="DP31" i="25" s="1"/>
  <c r="DT31" i="25" s="1"/>
  <c r="DI27" i="25"/>
  <c r="DP27" i="25" s="1"/>
  <c r="DT27" i="25" s="1"/>
  <c r="DI33" i="25"/>
  <c r="DP33" i="25" s="1"/>
  <c r="DT33" i="25" s="1"/>
  <c r="CS27" i="25"/>
  <c r="DN27" i="25" s="1"/>
  <c r="CS31" i="25"/>
  <c r="DN31" i="25" s="1"/>
  <c r="DA29" i="25"/>
  <c r="DO29" i="25" s="1"/>
  <c r="DS29" i="25" s="1"/>
  <c r="DI29" i="25"/>
  <c r="DP29" i="25" s="1"/>
  <c r="DT29" i="25" s="1"/>
  <c r="DI30" i="25"/>
  <c r="DP30" i="25" s="1"/>
  <c r="DT30" i="25" s="1"/>
  <c r="DA26" i="25"/>
  <c r="DO26" i="25" s="1"/>
  <c r="DS26" i="25" s="1"/>
  <c r="DA30" i="25"/>
  <c r="DO30" i="25" s="1"/>
  <c r="DS30" i="25" s="1"/>
  <c r="CS30" i="25"/>
  <c r="DA28" i="25"/>
  <c r="DO28" i="25" s="1"/>
  <c r="DS28" i="25" s="1"/>
  <c r="CS28" i="25"/>
  <c r="CS33" i="25"/>
  <c r="CS32" i="25"/>
  <c r="DN32" i="25" s="1"/>
  <c r="DA32" i="25"/>
  <c r="DO32" i="25" s="1"/>
  <c r="DS32" i="25" s="1"/>
  <c r="DI28" i="25"/>
  <c r="DP28" i="25" s="1"/>
  <c r="DT28" i="25" s="1"/>
  <c r="CS29" i="25"/>
  <c r="DN29" i="25" s="1"/>
  <c r="DN26" i="25"/>
  <c r="DN30" i="25"/>
  <c r="DN33" i="25"/>
  <c r="DJ33" i="25"/>
  <c r="DR25" i="25"/>
  <c r="DJ26" i="25" l="1"/>
  <c r="DJ25" i="25"/>
  <c r="DJ31" i="25"/>
  <c r="DJ27" i="25"/>
  <c r="DQ25" i="25"/>
  <c r="DJ28" i="25"/>
  <c r="DJ30" i="25"/>
  <c r="DJ32" i="25"/>
  <c r="DU25" i="25"/>
  <c r="DV25" i="25" s="1"/>
  <c r="DN28" i="25"/>
  <c r="DQ28" i="25" s="1"/>
  <c r="DJ29" i="25"/>
  <c r="DR32" i="25"/>
  <c r="DU32" i="25" s="1"/>
  <c r="DV32" i="25" s="1"/>
  <c r="DQ32" i="25"/>
  <c r="DQ31" i="25"/>
  <c r="DR31" i="25"/>
  <c r="DU31" i="25" s="1"/>
  <c r="DV31" i="25" s="1"/>
  <c r="DR30" i="25"/>
  <c r="DU30" i="25" s="1"/>
  <c r="DV30" i="25" s="1"/>
  <c r="DQ30" i="25"/>
  <c r="DQ29" i="25"/>
  <c r="DR29" i="25"/>
  <c r="DU29" i="25" s="1"/>
  <c r="DV29" i="25" s="1"/>
  <c r="DQ33" i="25"/>
  <c r="DR33" i="25"/>
  <c r="DU33" i="25" s="1"/>
  <c r="DV33" i="25" s="1"/>
  <c r="DQ27" i="25"/>
  <c r="DR27" i="25"/>
  <c r="DU27" i="25" s="1"/>
  <c r="DV27" i="25" s="1"/>
  <c r="DR26" i="25"/>
  <c r="DU26" i="25" s="1"/>
  <c r="DV26" i="25" s="1"/>
  <c r="DQ26" i="25"/>
  <c r="DR28" i="25" l="1"/>
  <c r="DU28" i="25" s="1"/>
  <c r="DV28" i="25" s="1"/>
</calcChain>
</file>

<file path=xl/sharedStrings.xml><?xml version="1.0" encoding="utf-8"?>
<sst xmlns="http://schemas.openxmlformats.org/spreadsheetml/2006/main" count="73" uniqueCount="48">
  <si>
    <t>Ամիսներ</t>
  </si>
  <si>
    <t>Տեղումներ, P</t>
  </si>
  <si>
    <r>
      <t>Գումարային գոլորշիացում ET</t>
    </r>
    <r>
      <rPr>
        <vertAlign val="superscript"/>
        <sz val="12"/>
        <color theme="1"/>
        <rFont val="Sylfaen"/>
        <family val="1"/>
      </rPr>
      <t>0</t>
    </r>
  </si>
  <si>
    <t>N</t>
  </si>
  <si>
    <t>Մշակաբույսերի անվանումը</t>
  </si>
  <si>
    <t>Սկզբնական զարգացման փուլ</t>
  </si>
  <si>
    <t>Միջին զարգացման փուլ</t>
  </si>
  <si>
    <t>Վերջին զարգացման փուլ</t>
  </si>
  <si>
    <r>
      <t>K</t>
    </r>
    <r>
      <rPr>
        <vertAlign val="subscript"/>
        <sz val="14"/>
        <color theme="1"/>
        <rFont val="Sylfaen"/>
        <family val="1"/>
      </rPr>
      <t>C1</t>
    </r>
  </si>
  <si>
    <r>
      <t>K</t>
    </r>
    <r>
      <rPr>
        <vertAlign val="subscript"/>
        <sz val="14"/>
        <color theme="1"/>
        <rFont val="Sylfaen"/>
        <family val="1"/>
      </rPr>
      <t>C2</t>
    </r>
  </si>
  <si>
    <r>
      <t>K</t>
    </r>
    <r>
      <rPr>
        <vertAlign val="subscript"/>
        <sz val="14"/>
        <color theme="1"/>
        <rFont val="Sylfaen"/>
        <family val="1"/>
      </rPr>
      <t>C3</t>
    </r>
  </si>
  <si>
    <t>Գումարային գոլորշիացում</t>
  </si>
  <si>
    <t>Զարգացման փուլեր</t>
  </si>
  <si>
    <t xml:space="preserve">Ընդամենը </t>
  </si>
  <si>
    <t>Ընդամենը</t>
  </si>
  <si>
    <t>Տեղումների արժեքը վեգետացիայի ընթացքում</t>
  </si>
  <si>
    <t>Ոռոգման նորմը</t>
  </si>
  <si>
    <t>a</t>
  </si>
  <si>
    <t>r ԴՍԽ%</t>
  </si>
  <si>
    <r>
      <t>Ընդամենը Ոռոգման նորմը, M մ</t>
    </r>
    <r>
      <rPr>
        <vertAlign val="superscript"/>
        <sz val="12"/>
        <color theme="1"/>
        <rFont val="Sylfaen"/>
        <family val="1"/>
      </rPr>
      <t>3</t>
    </r>
    <r>
      <rPr>
        <sz val="12"/>
        <color theme="1"/>
        <rFont val="Sylfaen"/>
        <family val="1"/>
      </rPr>
      <t xml:space="preserve">/հա </t>
    </r>
  </si>
  <si>
    <t>Ջրումների թիվը, n</t>
  </si>
  <si>
    <r>
      <t>Ակտիվ շերտ H</t>
    </r>
    <r>
      <rPr>
        <sz val="8"/>
        <color theme="1"/>
        <rFont val="Sylfaen"/>
        <family val="1"/>
        <charset val="204"/>
      </rPr>
      <t>1</t>
    </r>
  </si>
  <si>
    <r>
      <t>Ակտիվ շերտ H</t>
    </r>
    <r>
      <rPr>
        <sz val="9"/>
        <color theme="1"/>
        <rFont val="Sylfaen"/>
        <family val="1"/>
        <charset val="204"/>
      </rPr>
      <t>2</t>
    </r>
  </si>
  <si>
    <r>
      <t>Ակտիվ շերտ H</t>
    </r>
    <r>
      <rPr>
        <sz val="9"/>
        <color theme="1"/>
        <rFont val="Sylfaen"/>
        <family val="1"/>
        <charset val="204"/>
      </rPr>
      <t>3</t>
    </r>
  </si>
  <si>
    <r>
      <t>Ընդամենը  I փուլ մ</t>
    </r>
    <r>
      <rPr>
        <vertAlign val="superscript"/>
        <sz val="12"/>
        <color theme="1"/>
        <rFont val="Sylfaen"/>
        <family val="1"/>
      </rPr>
      <t>3</t>
    </r>
  </si>
  <si>
    <r>
      <t>Ընդամենը  II  փուլ մ</t>
    </r>
    <r>
      <rPr>
        <vertAlign val="superscript"/>
        <sz val="12"/>
        <color theme="1"/>
        <rFont val="Sylfaen"/>
        <family val="1"/>
      </rPr>
      <t>3</t>
    </r>
    <r>
      <rPr>
        <sz val="12"/>
        <color theme="1"/>
        <rFont val="Sylfaen"/>
        <family val="1"/>
      </rPr>
      <t xml:space="preserve"> </t>
    </r>
  </si>
  <si>
    <r>
      <t>Ընդամենը  III  փուլ մ</t>
    </r>
    <r>
      <rPr>
        <vertAlign val="superscript"/>
        <sz val="12"/>
        <color theme="1"/>
        <rFont val="Sylfaen"/>
        <family val="1"/>
      </rPr>
      <t>3</t>
    </r>
  </si>
  <si>
    <r>
      <t>Ոռոգման նորմը, m, մ</t>
    </r>
    <r>
      <rPr>
        <vertAlign val="superscript"/>
        <sz val="12"/>
        <color theme="1"/>
        <rFont val="Sylfaen"/>
        <family val="1"/>
      </rPr>
      <t>3</t>
    </r>
    <r>
      <rPr>
        <sz val="12"/>
        <color theme="1"/>
        <rFont val="Sylfaen"/>
        <family val="1"/>
      </rPr>
      <t xml:space="preserve">/հա </t>
    </r>
  </si>
  <si>
    <r>
      <t>Ջրման նորմը, m, մ</t>
    </r>
    <r>
      <rPr>
        <vertAlign val="superscript"/>
        <sz val="12"/>
        <color theme="1"/>
        <rFont val="Sylfaen"/>
        <family val="1"/>
      </rPr>
      <t>3</t>
    </r>
    <r>
      <rPr>
        <sz val="12"/>
        <color theme="1"/>
        <rFont val="Sylfaen"/>
        <family val="1"/>
      </rPr>
      <t xml:space="preserve">/հա </t>
    </r>
  </si>
  <si>
    <t>Ավազային հողեր</t>
  </si>
  <si>
    <t>Արարտյան</t>
  </si>
  <si>
    <t>Ոռոգման գոտի -</t>
  </si>
  <si>
    <t>Հողի մակերես, հա</t>
  </si>
  <si>
    <t>Ընդամենը Ոռոգման նորմը ամբողջ հողատարածքի համար</t>
  </si>
  <si>
    <t>Բարձրությունը ծովի մակերևույթից -</t>
  </si>
  <si>
    <t xml:space="preserve">Սեղանի և կերի արմատապտղավորներ (գազար, ճակնդեղ/նաև շաքարի)                                                                        բողկ տարեկան, բողկ ամսական                                                                        </t>
  </si>
  <si>
    <t>Սոխուկավորներ (գլուխ սոխ)  սխտոր,  պռաս</t>
  </si>
  <si>
    <t>Սպանախ և հազար (գարնանացան), սպանախ և հազար (ամառա-աշնանացան)</t>
  </si>
  <si>
    <t>Կարտոֆիլ (վաղահաս),  կարտոֆիլ միջա-ուշահաս</t>
  </si>
  <si>
    <t>Կանաչեղեններ (համեմ, մաղադանոս, նեխուր) հնձվող             կանաչեղեններ (սամիթ, կոտեմ)</t>
  </si>
  <si>
    <t>Ռեհան, կորթին,</t>
  </si>
  <si>
    <t>Աշնանանցան հացահատիկայիններ (ցորեն, գարի,տրիտիկալե )</t>
  </si>
  <si>
    <t xml:space="preserve">Եգիպտացորեն հատիկի/սիլոսի, արևածաղիկ, ավելային և հատիկային սորգո, </t>
  </si>
  <si>
    <t>Բազմամյա թիթեռնածաղկազգի կերայիններ (առվույտ)                             միամյա թիթեռնածաղկազգի կերայիններ (շաբդար)                                                                հլածուկ</t>
  </si>
  <si>
    <t>Մուտքագրվող տվյալներ</t>
  </si>
  <si>
    <t>Առաջին գոտի</t>
  </si>
  <si>
    <t>Գյուղատնտեսական գոտու անվանումը -</t>
  </si>
  <si>
    <r>
      <rPr>
        <sz val="12"/>
        <color theme="1"/>
        <rFont val="Times New Roman"/>
        <family val="1"/>
      </rPr>
      <t>˂</t>
    </r>
    <r>
      <rPr>
        <sz val="12"/>
        <color theme="1"/>
        <rFont val="Sylfaen"/>
        <family val="1"/>
      </rPr>
      <t>950մ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</si>
</sst>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Sylfaen"/>
      <family val="1"/>
    </font>
    <font>
      <vertAlign val="superscript"/>
      <sz val="12"/>
      <color theme="1"/>
      <name val="Sylfaen"/>
      <family val="1"/>
    </font>
    <font>
      <sz val="14"/>
      <color theme="1"/>
      <name val="Sylfaen"/>
      <family val="1"/>
    </font>
    <font>
      <vertAlign val="subscript"/>
      <sz val="14"/>
      <color theme="1"/>
      <name val="Sylfaen"/>
      <family val="1"/>
    </font>
    <font>
      <sz val="12"/>
      <name val="Sylfaen"/>
      <family val="1"/>
    </font>
    <font>
      <sz val="12"/>
      <color theme="1"/>
      <name val="Symbol"/>
      <family val="1"/>
      <charset val="2"/>
    </font>
    <font>
      <sz val="9"/>
      <color theme="1"/>
      <name val="Sylfaen"/>
      <family val="1"/>
      <charset val="204"/>
    </font>
    <font>
      <sz val="8"/>
      <color theme="1"/>
      <name val="Sylfaen"/>
      <family val="1"/>
      <charset val="204"/>
    </font>
    <font>
      <sz val="11"/>
      <color theme="1"/>
      <name val="Sylfaen"/>
      <family val="1"/>
    </font>
    <font>
      <sz val="12"/>
      <color rgb="FF000000"/>
      <name val="Sylfaen"/>
      <family val="1"/>
    </font>
    <font>
      <b/>
      <sz val="14"/>
      <color theme="1"/>
      <name val="Sylfaen"/>
      <family val="1"/>
      <charset val="204"/>
    </font>
    <font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wrapText="1"/>
    </xf>
    <xf numFmtId="0" fontId="1" fillId="10" borderId="0" xfId="0" applyFont="1" applyFill="1" applyBorder="1" applyAlignment="1"/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6" borderId="6" xfId="0" applyFont="1" applyFill="1" applyBorder="1" applyAlignment="1">
      <alignment horizontal="center" vertical="center" textRotation="90" wrapText="1"/>
    </xf>
    <xf numFmtId="0" fontId="1" fillId="8" borderId="4" xfId="0" applyFont="1" applyFill="1" applyBorder="1" applyAlignment="1">
      <alignment horizontal="center" vertical="center" textRotation="90" wrapText="1"/>
    </xf>
    <xf numFmtId="0" fontId="1" fillId="8" borderId="5" xfId="0" applyFont="1" applyFill="1" applyBorder="1" applyAlignment="1">
      <alignment horizontal="center" vertical="center" textRotation="90" wrapText="1"/>
    </xf>
    <xf numFmtId="0" fontId="1" fillId="8" borderId="6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/>
    </xf>
    <xf numFmtId="0" fontId="1" fillId="10" borderId="0" xfId="0" applyFont="1" applyFill="1" applyBorder="1" applyAlignment="1">
      <alignment horizontal="left"/>
    </xf>
    <xf numFmtId="0" fontId="1" fillId="11" borderId="1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textRotation="90"/>
    </xf>
    <xf numFmtId="0" fontId="5" fillId="6" borderId="5" xfId="0" applyFont="1" applyFill="1" applyBorder="1" applyAlignment="1">
      <alignment horizontal="center" vertical="center" textRotation="90"/>
    </xf>
    <xf numFmtId="0" fontId="5" fillId="6" borderId="6" xfId="0" applyFont="1" applyFill="1" applyBorder="1" applyAlignment="1">
      <alignment horizontal="center" vertical="center" textRotation="90"/>
    </xf>
    <xf numFmtId="0" fontId="1" fillId="11" borderId="4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V33"/>
  <sheetViews>
    <sheetView tabSelected="1" workbookViewId="0">
      <selection activeCell="E23" sqref="E23"/>
    </sheetView>
  </sheetViews>
  <sheetFormatPr defaultRowHeight="18" x14ac:dyDescent="0.25"/>
  <cols>
    <col min="1" max="1" width="9.140625" style="20"/>
    <col min="2" max="2" width="9.42578125" style="20" customWidth="1"/>
    <col min="3" max="3" width="10.85546875" style="20" customWidth="1"/>
    <col min="4" max="4" width="15.85546875" style="20" customWidth="1"/>
    <col min="5" max="5" width="9.42578125" style="20" customWidth="1"/>
    <col min="6" max="6" width="10.85546875" style="20" customWidth="1"/>
    <col min="7" max="7" width="14.42578125" style="20" customWidth="1"/>
    <col min="8" max="8" width="9.42578125" style="20" customWidth="1"/>
    <col min="9" max="10" width="12" style="20" customWidth="1"/>
    <col min="11" max="11" width="19.5703125" style="20" customWidth="1"/>
    <col min="12" max="12" width="19.5703125" style="8" customWidth="1"/>
    <col min="13" max="13" width="9.140625" style="20"/>
    <col min="14" max="14" width="73.85546875" style="20" customWidth="1"/>
    <col min="15" max="17" width="8.140625" style="20" customWidth="1"/>
    <col min="18" max="20" width="10.28515625" style="20" customWidth="1"/>
    <col min="21" max="27" width="6.140625" style="20" customWidth="1"/>
    <col min="28" max="28" width="12.42578125" style="20" customWidth="1"/>
    <col min="29" max="35" width="6.140625" style="20" customWidth="1"/>
    <col min="36" max="36" width="12.28515625" style="20" customWidth="1"/>
    <col min="37" max="43" width="6.140625" style="20" customWidth="1"/>
    <col min="44" max="44" width="12.5703125" style="20" customWidth="1"/>
    <col min="45" max="45" width="6.28515625" style="20" customWidth="1"/>
    <col min="46" max="88" width="6.140625" style="20" customWidth="1"/>
    <col min="89" max="89" width="7.7109375" style="20" customWidth="1"/>
    <col min="90" max="96" width="6.140625" style="20" customWidth="1"/>
    <col min="97" max="97" width="8.42578125" style="20" customWidth="1"/>
    <col min="98" max="104" width="6.140625" style="20" customWidth="1"/>
    <col min="105" max="105" width="9.5703125" style="20" customWidth="1"/>
    <col min="106" max="112" width="6.140625" style="20" customWidth="1"/>
    <col min="113" max="113" width="9.5703125" style="20" customWidth="1"/>
    <col min="114" max="114" width="12.85546875" style="20" customWidth="1"/>
    <col min="115" max="115" width="16.28515625" style="20" customWidth="1"/>
    <col min="116" max="116" width="14.5703125" style="20" customWidth="1"/>
    <col min="117" max="117" width="13.7109375" style="20" customWidth="1"/>
    <col min="118" max="118" width="13.5703125" style="20" customWidth="1"/>
    <col min="119" max="120" width="13.7109375" style="20" customWidth="1"/>
    <col min="121" max="121" width="9.140625" style="20"/>
    <col min="122" max="124" width="14.7109375" style="20" customWidth="1"/>
    <col min="125" max="125" width="14.5703125" style="20" customWidth="1"/>
    <col min="126" max="126" width="16.7109375" style="20" customWidth="1"/>
    <col min="127" max="16384" width="9.140625" style="20"/>
  </cols>
  <sheetData>
    <row r="1" spans="2:12" ht="18.75" thickBot="1" x14ac:dyDescent="0.3"/>
    <row r="2" spans="2:12" ht="19.5" x14ac:dyDescent="0.25">
      <c r="B2" s="30"/>
      <c r="C2" s="90" t="s">
        <v>44</v>
      </c>
      <c r="D2" s="90"/>
      <c r="E2" s="90"/>
      <c r="F2" s="90"/>
      <c r="G2" s="90"/>
      <c r="H2" s="90"/>
      <c r="I2" s="90"/>
      <c r="J2" s="90"/>
      <c r="K2" s="90"/>
      <c r="L2" s="39"/>
    </row>
    <row r="3" spans="2:12" x14ac:dyDescent="0.25">
      <c r="B3" s="31"/>
      <c r="C3" s="32"/>
      <c r="D3" s="32"/>
      <c r="E3" s="32"/>
      <c r="F3" s="32"/>
      <c r="G3" s="32"/>
      <c r="H3" s="32"/>
      <c r="I3" s="33"/>
      <c r="J3" s="33"/>
      <c r="K3" s="32"/>
      <c r="L3" s="36"/>
    </row>
    <row r="4" spans="2:12" ht="55.5" x14ac:dyDescent="0.25">
      <c r="B4" s="31"/>
      <c r="C4" s="28" t="s">
        <v>0</v>
      </c>
      <c r="D4" s="29" t="s">
        <v>2</v>
      </c>
      <c r="E4" s="32"/>
      <c r="F4" s="28" t="s">
        <v>0</v>
      </c>
      <c r="G4" s="28" t="s">
        <v>1</v>
      </c>
      <c r="H4" s="32"/>
      <c r="I4" s="34"/>
      <c r="J4" s="35"/>
      <c r="K4" s="32"/>
      <c r="L4" s="36"/>
    </row>
    <row r="5" spans="2:12" x14ac:dyDescent="0.25">
      <c r="B5" s="31"/>
      <c r="C5" s="1">
        <v>1</v>
      </c>
      <c r="D5" s="2">
        <v>0.73</v>
      </c>
      <c r="E5" s="32"/>
      <c r="F5" s="1">
        <v>1</v>
      </c>
      <c r="G5" s="2">
        <v>35.9</v>
      </c>
      <c r="H5" s="32"/>
      <c r="I5" s="33"/>
      <c r="J5" s="33"/>
      <c r="K5" s="32"/>
      <c r="L5" s="36"/>
    </row>
    <row r="6" spans="2:12" x14ac:dyDescent="0.25">
      <c r="B6" s="31"/>
      <c r="C6" s="1">
        <v>2</v>
      </c>
      <c r="D6" s="2">
        <v>1.27</v>
      </c>
      <c r="E6" s="32"/>
      <c r="F6" s="1">
        <v>2</v>
      </c>
      <c r="G6" s="2">
        <v>12.8</v>
      </c>
      <c r="H6" s="32"/>
      <c r="I6" s="49" t="s">
        <v>29</v>
      </c>
      <c r="J6" s="49"/>
      <c r="K6" s="50" t="s">
        <v>32</v>
      </c>
      <c r="L6" s="36"/>
    </row>
    <row r="7" spans="2:12" x14ac:dyDescent="0.25">
      <c r="B7" s="31"/>
      <c r="C7" s="1">
        <v>3</v>
      </c>
      <c r="D7" s="2">
        <v>3.26</v>
      </c>
      <c r="E7" s="32"/>
      <c r="F7" s="1">
        <v>3</v>
      </c>
      <c r="G7" s="2">
        <v>10.5</v>
      </c>
      <c r="H7" s="32"/>
      <c r="I7" s="9" t="s">
        <v>17</v>
      </c>
      <c r="J7" s="10" t="s">
        <v>18</v>
      </c>
      <c r="K7" s="51"/>
      <c r="L7" s="36"/>
    </row>
    <row r="8" spans="2:12" x14ac:dyDescent="0.25">
      <c r="B8" s="31"/>
      <c r="C8" s="1">
        <v>4</v>
      </c>
      <c r="D8" s="2">
        <v>4.55</v>
      </c>
      <c r="E8" s="32"/>
      <c r="F8" s="1">
        <v>4</v>
      </c>
      <c r="G8" s="2">
        <v>8.4</v>
      </c>
      <c r="H8" s="32"/>
      <c r="I8" s="13">
        <v>1.3</v>
      </c>
      <c r="J8" s="13">
        <v>26.5</v>
      </c>
      <c r="K8" s="13">
        <v>5</v>
      </c>
      <c r="L8" s="36"/>
    </row>
    <row r="9" spans="2:12" x14ac:dyDescent="0.25">
      <c r="B9" s="31"/>
      <c r="C9" s="1">
        <v>5</v>
      </c>
      <c r="D9" s="2">
        <v>4.67</v>
      </c>
      <c r="E9" s="32"/>
      <c r="F9" s="1">
        <v>5</v>
      </c>
      <c r="G9" s="2">
        <v>32.1</v>
      </c>
      <c r="H9" s="32"/>
      <c r="I9" s="32"/>
      <c r="J9" s="32"/>
      <c r="K9" s="32"/>
      <c r="L9" s="36"/>
    </row>
    <row r="10" spans="2:12" x14ac:dyDescent="0.25">
      <c r="B10" s="31"/>
      <c r="C10" s="1">
        <v>6</v>
      </c>
      <c r="D10" s="2">
        <v>6.11</v>
      </c>
      <c r="E10" s="32"/>
      <c r="F10" s="1">
        <v>6</v>
      </c>
      <c r="G10" s="2">
        <v>19.7</v>
      </c>
      <c r="H10" s="32"/>
      <c r="I10" s="18"/>
      <c r="J10" s="18"/>
      <c r="K10" s="17"/>
      <c r="L10" s="36"/>
    </row>
    <row r="11" spans="2:12" x14ac:dyDescent="0.25">
      <c r="B11" s="31"/>
      <c r="C11" s="1">
        <v>7</v>
      </c>
      <c r="D11" s="2">
        <v>6.97</v>
      </c>
      <c r="E11" s="32"/>
      <c r="F11" s="1">
        <v>7</v>
      </c>
      <c r="G11" s="2">
        <v>33.799999999999997</v>
      </c>
      <c r="H11" s="32"/>
      <c r="I11" s="15"/>
      <c r="J11" s="16"/>
      <c r="K11" s="17"/>
      <c r="L11" s="36"/>
    </row>
    <row r="12" spans="2:12" x14ac:dyDescent="0.25">
      <c r="B12" s="31"/>
      <c r="C12" s="1">
        <v>8</v>
      </c>
      <c r="D12" s="2">
        <v>5.31</v>
      </c>
      <c r="E12" s="32"/>
      <c r="F12" s="1">
        <v>8</v>
      </c>
      <c r="G12" s="2">
        <v>6</v>
      </c>
      <c r="H12" s="32"/>
      <c r="I12" s="17"/>
      <c r="J12" s="17"/>
      <c r="K12" s="17"/>
      <c r="L12" s="36"/>
    </row>
    <row r="13" spans="2:12" x14ac:dyDescent="0.25">
      <c r="B13" s="31"/>
      <c r="C13" s="1">
        <v>9</v>
      </c>
      <c r="D13" s="2">
        <v>4.53</v>
      </c>
      <c r="E13" s="32"/>
      <c r="F13" s="1">
        <v>9</v>
      </c>
      <c r="G13" s="2">
        <v>18</v>
      </c>
      <c r="H13" s="32"/>
      <c r="I13" s="15"/>
      <c r="J13" s="16"/>
      <c r="K13" s="17"/>
      <c r="L13" s="36"/>
    </row>
    <row r="14" spans="2:12" x14ac:dyDescent="0.25">
      <c r="B14" s="31"/>
      <c r="C14" s="1">
        <v>10</v>
      </c>
      <c r="D14" s="2">
        <v>2.2799999999999998</v>
      </c>
      <c r="E14" s="32"/>
      <c r="F14" s="1">
        <v>10</v>
      </c>
      <c r="G14" s="2">
        <v>15.8</v>
      </c>
      <c r="H14" s="32"/>
      <c r="I14" s="32"/>
      <c r="J14" s="32"/>
      <c r="K14" s="32"/>
      <c r="L14" s="36"/>
    </row>
    <row r="15" spans="2:12" x14ac:dyDescent="0.25">
      <c r="B15" s="31"/>
      <c r="C15" s="1">
        <v>11</v>
      </c>
      <c r="D15" s="2">
        <v>1.21</v>
      </c>
      <c r="E15" s="32"/>
      <c r="F15" s="1">
        <v>11</v>
      </c>
      <c r="G15" s="2">
        <v>32</v>
      </c>
      <c r="H15" s="32"/>
      <c r="I15" s="32"/>
      <c r="J15" s="32"/>
      <c r="K15" s="32"/>
      <c r="L15" s="36"/>
    </row>
    <row r="16" spans="2:12" x14ac:dyDescent="0.25">
      <c r="B16" s="31"/>
      <c r="C16" s="1">
        <v>12</v>
      </c>
      <c r="D16" s="2">
        <v>0.91</v>
      </c>
      <c r="E16" s="32"/>
      <c r="F16" s="1">
        <v>12</v>
      </c>
      <c r="G16" s="2">
        <v>35.1</v>
      </c>
      <c r="H16" s="32"/>
      <c r="I16" s="32"/>
      <c r="J16" s="32"/>
      <c r="K16" s="32"/>
      <c r="L16" s="36"/>
    </row>
    <row r="17" spans="2:126" ht="18.75" thickBot="1" x14ac:dyDescent="0.4"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40"/>
      <c r="N17" s="41" t="s">
        <v>46</v>
      </c>
      <c r="O17" s="91" t="s">
        <v>30</v>
      </c>
      <c r="P17" s="91"/>
      <c r="Q17" s="24"/>
      <c r="R17" s="24"/>
      <c r="S17" s="24"/>
    </row>
    <row r="18" spans="2:126" x14ac:dyDescent="0.35">
      <c r="N18" s="42" t="s">
        <v>31</v>
      </c>
      <c r="O18" s="91" t="s">
        <v>45</v>
      </c>
      <c r="P18" s="91"/>
      <c r="Q18" s="8"/>
      <c r="R18" s="24"/>
      <c r="S18" s="8"/>
    </row>
    <row r="19" spans="2:126" x14ac:dyDescent="0.35">
      <c r="N19" s="42" t="s">
        <v>34</v>
      </c>
      <c r="O19" s="91" t="s">
        <v>47</v>
      </c>
      <c r="P19" s="91"/>
      <c r="Q19" s="8"/>
      <c r="R19" s="24"/>
      <c r="S19" s="8"/>
    </row>
    <row r="21" spans="2:126" ht="19.5" customHeight="1" x14ac:dyDescent="0.25">
      <c r="M21" s="50" t="s">
        <v>3</v>
      </c>
      <c r="N21" s="50" t="s">
        <v>4</v>
      </c>
      <c r="O21" s="53" t="s">
        <v>8</v>
      </c>
      <c r="P21" s="53" t="s">
        <v>9</v>
      </c>
      <c r="Q21" s="53" t="s">
        <v>10</v>
      </c>
      <c r="R21" s="43" t="s">
        <v>21</v>
      </c>
      <c r="S21" s="43" t="s">
        <v>22</v>
      </c>
      <c r="T21" s="43" t="s">
        <v>23</v>
      </c>
      <c r="U21" s="46" t="s">
        <v>12</v>
      </c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8"/>
      <c r="AS21" s="84" t="s">
        <v>14</v>
      </c>
      <c r="AT21" s="77" t="s">
        <v>11</v>
      </c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9"/>
      <c r="BO21" s="84" t="s">
        <v>13</v>
      </c>
      <c r="BP21" s="77" t="s">
        <v>15</v>
      </c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9"/>
      <c r="CK21" s="84" t="s">
        <v>13</v>
      </c>
      <c r="CL21" s="77" t="s">
        <v>16</v>
      </c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9"/>
      <c r="DJ21" s="74" t="s">
        <v>19</v>
      </c>
      <c r="DK21" s="77" t="s">
        <v>28</v>
      </c>
      <c r="DL21" s="78"/>
      <c r="DM21" s="79"/>
      <c r="DN21" s="96" t="s">
        <v>20</v>
      </c>
      <c r="DO21" s="97"/>
      <c r="DP21" s="98"/>
      <c r="DQ21" s="99" t="s">
        <v>13</v>
      </c>
      <c r="DR21" s="77" t="s">
        <v>27</v>
      </c>
      <c r="DS21" s="78"/>
      <c r="DT21" s="79"/>
      <c r="DU21" s="102" t="s">
        <v>19</v>
      </c>
      <c r="DV21" s="92" t="s">
        <v>33</v>
      </c>
    </row>
    <row r="22" spans="2:126" ht="30" customHeight="1" x14ac:dyDescent="0.25">
      <c r="M22" s="52"/>
      <c r="N22" s="52"/>
      <c r="O22" s="54"/>
      <c r="P22" s="54"/>
      <c r="Q22" s="54"/>
      <c r="R22" s="44"/>
      <c r="S22" s="44"/>
      <c r="T22" s="44"/>
      <c r="U22" s="65" t="s">
        <v>5</v>
      </c>
      <c r="V22" s="66"/>
      <c r="W22" s="66"/>
      <c r="X22" s="66"/>
      <c r="Y22" s="66"/>
      <c r="Z22" s="66"/>
      <c r="AA22" s="66"/>
      <c r="AB22" s="67"/>
      <c r="AC22" s="68" t="s">
        <v>6</v>
      </c>
      <c r="AD22" s="69"/>
      <c r="AE22" s="69"/>
      <c r="AF22" s="69"/>
      <c r="AG22" s="69"/>
      <c r="AH22" s="69"/>
      <c r="AI22" s="69"/>
      <c r="AJ22" s="70"/>
      <c r="AK22" s="71" t="s">
        <v>7</v>
      </c>
      <c r="AL22" s="72"/>
      <c r="AM22" s="72"/>
      <c r="AN22" s="72"/>
      <c r="AO22" s="72"/>
      <c r="AP22" s="72"/>
      <c r="AQ22" s="72"/>
      <c r="AR22" s="73"/>
      <c r="AS22" s="85"/>
      <c r="AT22" s="65" t="s">
        <v>5</v>
      </c>
      <c r="AU22" s="66"/>
      <c r="AV22" s="66"/>
      <c r="AW22" s="66"/>
      <c r="AX22" s="66"/>
      <c r="AY22" s="66"/>
      <c r="AZ22" s="67"/>
      <c r="BA22" s="68" t="s">
        <v>6</v>
      </c>
      <c r="BB22" s="69"/>
      <c r="BC22" s="69"/>
      <c r="BD22" s="69"/>
      <c r="BE22" s="69"/>
      <c r="BF22" s="69"/>
      <c r="BG22" s="70"/>
      <c r="BH22" s="71" t="s">
        <v>7</v>
      </c>
      <c r="BI22" s="72"/>
      <c r="BJ22" s="72"/>
      <c r="BK22" s="72"/>
      <c r="BL22" s="72"/>
      <c r="BM22" s="72"/>
      <c r="BN22" s="73"/>
      <c r="BO22" s="85"/>
      <c r="BP22" s="65" t="s">
        <v>5</v>
      </c>
      <c r="BQ22" s="66"/>
      <c r="BR22" s="66"/>
      <c r="BS22" s="66"/>
      <c r="BT22" s="66"/>
      <c r="BU22" s="66"/>
      <c r="BV22" s="67"/>
      <c r="BW22" s="68" t="s">
        <v>6</v>
      </c>
      <c r="BX22" s="69"/>
      <c r="BY22" s="69"/>
      <c r="BZ22" s="69"/>
      <c r="CA22" s="69"/>
      <c r="CB22" s="69"/>
      <c r="CC22" s="70"/>
      <c r="CD22" s="71" t="s">
        <v>7</v>
      </c>
      <c r="CE22" s="72"/>
      <c r="CF22" s="72"/>
      <c r="CG22" s="72"/>
      <c r="CH22" s="72"/>
      <c r="CI22" s="72"/>
      <c r="CJ22" s="73"/>
      <c r="CK22" s="85"/>
      <c r="CL22" s="65" t="s">
        <v>5</v>
      </c>
      <c r="CM22" s="66"/>
      <c r="CN22" s="66"/>
      <c r="CO22" s="66"/>
      <c r="CP22" s="66"/>
      <c r="CQ22" s="66"/>
      <c r="CR22" s="67"/>
      <c r="CS22" s="87" t="s">
        <v>24</v>
      </c>
      <c r="CT22" s="68" t="s">
        <v>6</v>
      </c>
      <c r="CU22" s="69"/>
      <c r="CV22" s="69"/>
      <c r="CW22" s="69"/>
      <c r="CX22" s="69"/>
      <c r="CY22" s="69"/>
      <c r="CZ22" s="70"/>
      <c r="DA22" s="87" t="s">
        <v>25</v>
      </c>
      <c r="DB22" s="71" t="s">
        <v>7</v>
      </c>
      <c r="DC22" s="72"/>
      <c r="DD22" s="72"/>
      <c r="DE22" s="72"/>
      <c r="DF22" s="72"/>
      <c r="DG22" s="72"/>
      <c r="DH22" s="73"/>
      <c r="DI22" s="87" t="s">
        <v>26</v>
      </c>
      <c r="DJ22" s="75"/>
      <c r="DK22" s="62" t="s">
        <v>5</v>
      </c>
      <c r="DL22" s="80" t="s">
        <v>6</v>
      </c>
      <c r="DM22" s="60" t="s">
        <v>7</v>
      </c>
      <c r="DN22" s="93" t="s">
        <v>5</v>
      </c>
      <c r="DO22" s="93" t="s">
        <v>6</v>
      </c>
      <c r="DP22" s="93" t="s">
        <v>7</v>
      </c>
      <c r="DQ22" s="100"/>
      <c r="DR22" s="62" t="s">
        <v>5</v>
      </c>
      <c r="DS22" s="80" t="s">
        <v>6</v>
      </c>
      <c r="DT22" s="60" t="s">
        <v>7</v>
      </c>
      <c r="DU22" s="103"/>
      <c r="DV22" s="92"/>
    </row>
    <row r="23" spans="2:126" x14ac:dyDescent="0.25">
      <c r="M23" s="52"/>
      <c r="N23" s="52"/>
      <c r="O23" s="54"/>
      <c r="P23" s="54"/>
      <c r="Q23" s="54"/>
      <c r="R23" s="44"/>
      <c r="S23" s="44"/>
      <c r="T23" s="44"/>
      <c r="U23" s="25">
        <v>3</v>
      </c>
      <c r="V23" s="25">
        <v>4</v>
      </c>
      <c r="W23" s="25">
        <v>5</v>
      </c>
      <c r="X23" s="25">
        <v>6</v>
      </c>
      <c r="Y23" s="25">
        <v>7</v>
      </c>
      <c r="Z23" s="25">
        <v>8</v>
      </c>
      <c r="AA23" s="25">
        <v>9</v>
      </c>
      <c r="AB23" s="56" t="s">
        <v>14</v>
      </c>
      <c r="AC23" s="26">
        <v>4</v>
      </c>
      <c r="AD23" s="26">
        <v>5</v>
      </c>
      <c r="AE23" s="26">
        <v>6</v>
      </c>
      <c r="AF23" s="26">
        <v>7</v>
      </c>
      <c r="AG23" s="26">
        <v>8</v>
      </c>
      <c r="AH23" s="26">
        <v>9</v>
      </c>
      <c r="AI23" s="26">
        <v>10</v>
      </c>
      <c r="AJ23" s="58" t="s">
        <v>14</v>
      </c>
      <c r="AK23" s="27">
        <v>5</v>
      </c>
      <c r="AL23" s="27">
        <v>6</v>
      </c>
      <c r="AM23" s="27">
        <v>7</v>
      </c>
      <c r="AN23" s="27">
        <v>8</v>
      </c>
      <c r="AO23" s="27">
        <v>9</v>
      </c>
      <c r="AP23" s="27">
        <v>10</v>
      </c>
      <c r="AQ23" s="27">
        <v>11</v>
      </c>
      <c r="AR23" s="60" t="s">
        <v>14</v>
      </c>
      <c r="AS23" s="85"/>
      <c r="AT23" s="25">
        <v>3</v>
      </c>
      <c r="AU23" s="25">
        <v>4</v>
      </c>
      <c r="AV23" s="25">
        <v>5</v>
      </c>
      <c r="AW23" s="25">
        <v>6</v>
      </c>
      <c r="AX23" s="25">
        <v>7</v>
      </c>
      <c r="AY23" s="25">
        <v>8</v>
      </c>
      <c r="AZ23" s="25">
        <v>9</v>
      </c>
      <c r="BA23" s="26">
        <v>4</v>
      </c>
      <c r="BB23" s="26">
        <v>5</v>
      </c>
      <c r="BC23" s="26">
        <v>6</v>
      </c>
      <c r="BD23" s="26">
        <v>7</v>
      </c>
      <c r="BE23" s="26">
        <v>8</v>
      </c>
      <c r="BF23" s="26">
        <v>9</v>
      </c>
      <c r="BG23" s="26">
        <v>10</v>
      </c>
      <c r="BH23" s="27">
        <v>5</v>
      </c>
      <c r="BI23" s="27">
        <v>6</v>
      </c>
      <c r="BJ23" s="27">
        <v>7</v>
      </c>
      <c r="BK23" s="27">
        <v>8</v>
      </c>
      <c r="BL23" s="27">
        <v>9</v>
      </c>
      <c r="BM23" s="27">
        <v>10</v>
      </c>
      <c r="BN23" s="27">
        <v>11</v>
      </c>
      <c r="BO23" s="85"/>
      <c r="BP23" s="25">
        <v>3</v>
      </c>
      <c r="BQ23" s="25">
        <v>4</v>
      </c>
      <c r="BR23" s="25">
        <v>5</v>
      </c>
      <c r="BS23" s="25">
        <v>6</v>
      </c>
      <c r="BT23" s="25">
        <v>7</v>
      </c>
      <c r="BU23" s="25">
        <v>8</v>
      </c>
      <c r="BV23" s="25">
        <v>9</v>
      </c>
      <c r="BW23" s="26">
        <v>4</v>
      </c>
      <c r="BX23" s="26">
        <v>5</v>
      </c>
      <c r="BY23" s="26">
        <v>6</v>
      </c>
      <c r="BZ23" s="26">
        <v>7</v>
      </c>
      <c r="CA23" s="26">
        <v>8</v>
      </c>
      <c r="CB23" s="26">
        <v>9</v>
      </c>
      <c r="CC23" s="26">
        <v>10</v>
      </c>
      <c r="CD23" s="27">
        <v>5</v>
      </c>
      <c r="CE23" s="27">
        <v>6</v>
      </c>
      <c r="CF23" s="27">
        <v>7</v>
      </c>
      <c r="CG23" s="27">
        <v>8</v>
      </c>
      <c r="CH23" s="27">
        <v>9</v>
      </c>
      <c r="CI23" s="27">
        <v>10</v>
      </c>
      <c r="CJ23" s="27">
        <v>11</v>
      </c>
      <c r="CK23" s="85"/>
      <c r="CL23" s="25">
        <v>3</v>
      </c>
      <c r="CM23" s="25">
        <v>4</v>
      </c>
      <c r="CN23" s="25">
        <v>5</v>
      </c>
      <c r="CO23" s="25">
        <v>6</v>
      </c>
      <c r="CP23" s="25">
        <v>7</v>
      </c>
      <c r="CQ23" s="25">
        <v>8</v>
      </c>
      <c r="CR23" s="25">
        <v>9</v>
      </c>
      <c r="CS23" s="88"/>
      <c r="CT23" s="26">
        <v>4</v>
      </c>
      <c r="CU23" s="26">
        <v>5</v>
      </c>
      <c r="CV23" s="26">
        <v>6</v>
      </c>
      <c r="CW23" s="26">
        <v>7</v>
      </c>
      <c r="CX23" s="26">
        <v>8</v>
      </c>
      <c r="CY23" s="26">
        <v>9</v>
      </c>
      <c r="CZ23" s="26">
        <v>10</v>
      </c>
      <c r="DA23" s="88"/>
      <c r="DB23" s="27">
        <v>5</v>
      </c>
      <c r="DC23" s="27">
        <v>6</v>
      </c>
      <c r="DD23" s="27">
        <v>7</v>
      </c>
      <c r="DE23" s="27">
        <v>8</v>
      </c>
      <c r="DF23" s="27">
        <v>9</v>
      </c>
      <c r="DG23" s="27">
        <v>10</v>
      </c>
      <c r="DH23" s="27">
        <v>11</v>
      </c>
      <c r="DI23" s="88"/>
      <c r="DJ23" s="75"/>
      <c r="DK23" s="63"/>
      <c r="DL23" s="81"/>
      <c r="DM23" s="83"/>
      <c r="DN23" s="94"/>
      <c r="DO23" s="94"/>
      <c r="DP23" s="94"/>
      <c r="DQ23" s="100"/>
      <c r="DR23" s="63"/>
      <c r="DS23" s="81"/>
      <c r="DT23" s="83"/>
      <c r="DU23" s="103"/>
      <c r="DV23" s="92"/>
    </row>
    <row r="24" spans="2:126" x14ac:dyDescent="0.25">
      <c r="M24" s="51"/>
      <c r="N24" s="51"/>
      <c r="O24" s="55"/>
      <c r="P24" s="55"/>
      <c r="Q24" s="55"/>
      <c r="R24" s="45"/>
      <c r="S24" s="45"/>
      <c r="T24" s="45"/>
      <c r="U24" s="25">
        <v>31</v>
      </c>
      <c r="V24" s="25">
        <v>30</v>
      </c>
      <c r="W24" s="25">
        <v>31</v>
      </c>
      <c r="X24" s="25">
        <v>30</v>
      </c>
      <c r="Y24" s="25">
        <v>31</v>
      </c>
      <c r="Z24" s="25">
        <v>31</v>
      </c>
      <c r="AA24" s="25">
        <v>30</v>
      </c>
      <c r="AB24" s="57"/>
      <c r="AC24" s="26">
        <v>30</v>
      </c>
      <c r="AD24" s="26">
        <v>31</v>
      </c>
      <c r="AE24" s="26">
        <v>30</v>
      </c>
      <c r="AF24" s="26">
        <v>31</v>
      </c>
      <c r="AG24" s="26">
        <v>31</v>
      </c>
      <c r="AH24" s="26">
        <v>30</v>
      </c>
      <c r="AI24" s="26">
        <v>31</v>
      </c>
      <c r="AJ24" s="59"/>
      <c r="AK24" s="27">
        <v>31</v>
      </c>
      <c r="AL24" s="27">
        <v>30</v>
      </c>
      <c r="AM24" s="27">
        <v>31</v>
      </c>
      <c r="AN24" s="27">
        <v>31</v>
      </c>
      <c r="AO24" s="27">
        <v>30</v>
      </c>
      <c r="AP24" s="27">
        <v>31</v>
      </c>
      <c r="AQ24" s="27">
        <v>30</v>
      </c>
      <c r="AR24" s="61"/>
      <c r="AS24" s="86"/>
      <c r="AT24" s="25">
        <v>31</v>
      </c>
      <c r="AU24" s="25">
        <v>30</v>
      </c>
      <c r="AV24" s="25">
        <v>31</v>
      </c>
      <c r="AW24" s="25">
        <v>30</v>
      </c>
      <c r="AX24" s="25">
        <v>31</v>
      </c>
      <c r="AY24" s="25">
        <v>31</v>
      </c>
      <c r="AZ24" s="25">
        <v>30</v>
      </c>
      <c r="BA24" s="26">
        <v>30</v>
      </c>
      <c r="BB24" s="26">
        <v>31</v>
      </c>
      <c r="BC24" s="26">
        <v>30</v>
      </c>
      <c r="BD24" s="26">
        <v>31</v>
      </c>
      <c r="BE24" s="26">
        <v>31</v>
      </c>
      <c r="BF24" s="26">
        <v>30</v>
      </c>
      <c r="BG24" s="26">
        <v>31</v>
      </c>
      <c r="BH24" s="27">
        <v>31</v>
      </c>
      <c r="BI24" s="27">
        <v>30</v>
      </c>
      <c r="BJ24" s="27">
        <v>31</v>
      </c>
      <c r="BK24" s="27">
        <v>31</v>
      </c>
      <c r="BL24" s="27">
        <v>30</v>
      </c>
      <c r="BM24" s="27">
        <v>31</v>
      </c>
      <c r="BN24" s="27">
        <v>30</v>
      </c>
      <c r="BO24" s="86"/>
      <c r="BP24" s="25">
        <v>31</v>
      </c>
      <c r="BQ24" s="25">
        <v>30</v>
      </c>
      <c r="BR24" s="25">
        <v>31</v>
      </c>
      <c r="BS24" s="25">
        <v>30</v>
      </c>
      <c r="BT24" s="25">
        <v>31</v>
      </c>
      <c r="BU24" s="25">
        <v>31</v>
      </c>
      <c r="BV24" s="25">
        <v>30</v>
      </c>
      <c r="BW24" s="26">
        <v>30</v>
      </c>
      <c r="BX24" s="26">
        <v>31</v>
      </c>
      <c r="BY24" s="26">
        <v>30</v>
      </c>
      <c r="BZ24" s="26">
        <v>31</v>
      </c>
      <c r="CA24" s="26">
        <v>31</v>
      </c>
      <c r="CB24" s="26">
        <v>30</v>
      </c>
      <c r="CC24" s="26">
        <v>31</v>
      </c>
      <c r="CD24" s="27">
        <v>31</v>
      </c>
      <c r="CE24" s="27">
        <v>30</v>
      </c>
      <c r="CF24" s="27">
        <v>31</v>
      </c>
      <c r="CG24" s="27">
        <v>31</v>
      </c>
      <c r="CH24" s="27">
        <v>30</v>
      </c>
      <c r="CI24" s="27">
        <v>31</v>
      </c>
      <c r="CJ24" s="27">
        <v>30</v>
      </c>
      <c r="CK24" s="86"/>
      <c r="CL24" s="25">
        <v>31</v>
      </c>
      <c r="CM24" s="25">
        <v>30</v>
      </c>
      <c r="CN24" s="25">
        <v>31</v>
      </c>
      <c r="CO24" s="25">
        <v>30</v>
      </c>
      <c r="CP24" s="25">
        <v>31</v>
      </c>
      <c r="CQ24" s="25">
        <v>31</v>
      </c>
      <c r="CR24" s="25">
        <v>30</v>
      </c>
      <c r="CS24" s="89"/>
      <c r="CT24" s="26">
        <v>30</v>
      </c>
      <c r="CU24" s="26">
        <v>31</v>
      </c>
      <c r="CV24" s="26">
        <v>30</v>
      </c>
      <c r="CW24" s="26">
        <v>31</v>
      </c>
      <c r="CX24" s="26">
        <v>31</v>
      </c>
      <c r="CY24" s="26">
        <v>30</v>
      </c>
      <c r="CZ24" s="26">
        <v>31</v>
      </c>
      <c r="DA24" s="89"/>
      <c r="DB24" s="27">
        <v>31</v>
      </c>
      <c r="DC24" s="27">
        <v>30</v>
      </c>
      <c r="DD24" s="27">
        <v>31</v>
      </c>
      <c r="DE24" s="27">
        <v>31</v>
      </c>
      <c r="DF24" s="27">
        <v>30</v>
      </c>
      <c r="DG24" s="27">
        <v>31</v>
      </c>
      <c r="DH24" s="27">
        <v>30</v>
      </c>
      <c r="DI24" s="89"/>
      <c r="DJ24" s="76"/>
      <c r="DK24" s="64"/>
      <c r="DL24" s="82"/>
      <c r="DM24" s="61"/>
      <c r="DN24" s="95"/>
      <c r="DO24" s="95"/>
      <c r="DP24" s="95"/>
      <c r="DQ24" s="101"/>
      <c r="DR24" s="64"/>
      <c r="DS24" s="82"/>
      <c r="DT24" s="61"/>
      <c r="DU24" s="104"/>
      <c r="DV24" s="92"/>
    </row>
    <row r="25" spans="2:126" ht="38.25" customHeight="1" x14ac:dyDescent="0.25">
      <c r="M25" s="1">
        <v>1</v>
      </c>
      <c r="N25" s="22" t="s">
        <v>35</v>
      </c>
      <c r="O25" s="23">
        <v>0.63</v>
      </c>
      <c r="P25" s="23">
        <v>0.9</v>
      </c>
      <c r="Q25" s="23">
        <v>0.81</v>
      </c>
      <c r="R25" s="23">
        <v>0.1</v>
      </c>
      <c r="S25" s="23">
        <v>0.2</v>
      </c>
      <c r="T25" s="23">
        <v>0.25</v>
      </c>
      <c r="U25" s="25">
        <v>6</v>
      </c>
      <c r="V25" s="25">
        <v>30</v>
      </c>
      <c r="W25" s="25">
        <v>31</v>
      </c>
      <c r="X25" s="25"/>
      <c r="Y25" s="25"/>
      <c r="Z25" s="25"/>
      <c r="AA25" s="25"/>
      <c r="AB25" s="25">
        <f>SUM(U25:AA25)</f>
        <v>67</v>
      </c>
      <c r="AC25" s="26"/>
      <c r="AD25" s="26"/>
      <c r="AE25" s="26">
        <v>30</v>
      </c>
      <c r="AF25" s="26">
        <v>31</v>
      </c>
      <c r="AG25" s="26">
        <v>25</v>
      </c>
      <c r="AH25" s="26"/>
      <c r="AI25" s="26"/>
      <c r="AJ25" s="26">
        <f>SUM(AC25:AI25)</f>
        <v>86</v>
      </c>
      <c r="AK25" s="27"/>
      <c r="AL25" s="27"/>
      <c r="AM25" s="27"/>
      <c r="AN25" s="27">
        <v>6</v>
      </c>
      <c r="AO25" s="27">
        <v>30</v>
      </c>
      <c r="AP25" s="27">
        <v>30</v>
      </c>
      <c r="AQ25" s="27"/>
      <c r="AR25" s="27">
        <f>SUM(AK25:AQ25)</f>
        <v>66</v>
      </c>
      <c r="AS25" s="3">
        <f>AB25+AJ25+AR25</f>
        <v>219</v>
      </c>
      <c r="AT25" s="4">
        <f t="shared" ref="AT25:AT33" si="0">U25*$D$7*O25</f>
        <v>12.322799999999999</v>
      </c>
      <c r="AU25" s="4">
        <f t="shared" ref="AU25:AU33" si="1">V25*$D$8*O25</f>
        <v>85.995000000000005</v>
      </c>
      <c r="AV25" s="4">
        <f t="shared" ref="AV25:AV33" si="2">W25*$D$9*O25</f>
        <v>91.205100000000002</v>
      </c>
      <c r="AW25" s="4">
        <f t="shared" ref="AW25:AW33" si="3">X25*$D$10*O25</f>
        <v>0</v>
      </c>
      <c r="AX25" s="4">
        <f t="shared" ref="AX25:AX33" si="4">Y25*$D$11*O25</f>
        <v>0</v>
      </c>
      <c r="AY25" s="4">
        <f t="shared" ref="AY25:AY33" si="5">Z25*$D$12*O25</f>
        <v>0</v>
      </c>
      <c r="AZ25" s="4">
        <f t="shared" ref="AZ25:AZ33" si="6">AA25*$D$13*O25</f>
        <v>0</v>
      </c>
      <c r="BA25" s="5">
        <f t="shared" ref="BA25:BA33" si="7">AC25*$D$8*P25</f>
        <v>0</v>
      </c>
      <c r="BB25" s="5">
        <f t="shared" ref="BB25:BB33" si="8">AD25*$D$9*P25</f>
        <v>0</v>
      </c>
      <c r="BC25" s="5">
        <f t="shared" ref="BC25:BC33" si="9">AE25*$D$10*P25</f>
        <v>164.97000000000003</v>
      </c>
      <c r="BD25" s="5">
        <f t="shared" ref="BD25:BD33" si="10">AF25*$D$11*P25</f>
        <v>194.46299999999999</v>
      </c>
      <c r="BE25" s="5">
        <f t="shared" ref="BE25:BE33" si="11">AG25*$D$12*P25</f>
        <v>119.47500000000001</v>
      </c>
      <c r="BF25" s="5">
        <f t="shared" ref="BF25:BF33" si="12">AH25*$D$13*P25</f>
        <v>0</v>
      </c>
      <c r="BG25" s="5">
        <f t="shared" ref="BG25:BG33" si="13">AI25*$D$14*P25</f>
        <v>0</v>
      </c>
      <c r="BH25" s="6">
        <f t="shared" ref="BH25:BH33" si="14">AK25*$D$9*Q25</f>
        <v>0</v>
      </c>
      <c r="BI25" s="6">
        <f t="shared" ref="BI25:BI33" si="15">AL25*$D$10*Q25</f>
        <v>0</v>
      </c>
      <c r="BJ25" s="6">
        <f t="shared" ref="BJ25:BJ33" si="16">AM25*$D$11*Q25</f>
        <v>0</v>
      </c>
      <c r="BK25" s="6">
        <f t="shared" ref="BK25:BK33" si="17">AN25*$D$12*Q25</f>
        <v>25.8066</v>
      </c>
      <c r="BL25" s="6">
        <f t="shared" ref="BL25:BL33" si="18">AO25*$D$13*Q25</f>
        <v>110.07900000000001</v>
      </c>
      <c r="BM25" s="6">
        <f t="shared" ref="BM25:BM33" si="19">AP25*$D$14*Q25</f>
        <v>55.403999999999996</v>
      </c>
      <c r="BN25" s="6">
        <f t="shared" ref="BN25:BN33" si="20">AQ25*$D$15*Q25</f>
        <v>0</v>
      </c>
      <c r="BO25" s="3">
        <f>SUM(AT25:BN25)</f>
        <v>859.72050000000013</v>
      </c>
      <c r="BP25" s="4">
        <f t="shared" ref="BP25:BP33" si="21">U25/$BP$24*$G$7</f>
        <v>2.032258064516129</v>
      </c>
      <c r="BQ25" s="4">
        <f t="shared" ref="BQ25:BQ33" si="22">V25/$BQ$24*$G$8</f>
        <v>8.4</v>
      </c>
      <c r="BR25" s="4">
        <f t="shared" ref="BR25:BR33" si="23">W25/$BR$24*$G$9</f>
        <v>32.1</v>
      </c>
      <c r="BS25" s="4">
        <f t="shared" ref="BS25:BS33" si="24">X25/$BS$24*$G$10</f>
        <v>0</v>
      </c>
      <c r="BT25" s="4">
        <f t="shared" ref="BT25:BT33" si="25">Y25/$BT$24*$G$11</f>
        <v>0</v>
      </c>
      <c r="BU25" s="4">
        <f t="shared" ref="BU25:BU33" si="26">Z25/$BU$24*$G$12</f>
        <v>0</v>
      </c>
      <c r="BV25" s="4">
        <f t="shared" ref="BV25:BV33" si="27">AA25/$BV$24*$G$13</f>
        <v>0</v>
      </c>
      <c r="BW25" s="5">
        <f t="shared" ref="BW25:BW33" si="28">AC25/$BW$24*$G$8</f>
        <v>0</v>
      </c>
      <c r="BX25" s="5">
        <f t="shared" ref="BX25:BX33" si="29">AD25/$BX$24*$G$9</f>
        <v>0</v>
      </c>
      <c r="BY25" s="5">
        <f t="shared" ref="BY25:BY33" si="30">AE25/$BY$24*$G$10</f>
        <v>19.7</v>
      </c>
      <c r="BZ25" s="5">
        <f t="shared" ref="BZ25:BZ33" si="31">AF25/$BZ$24*$G$11</f>
        <v>33.799999999999997</v>
      </c>
      <c r="CA25" s="5">
        <f t="shared" ref="CA25:CA33" si="32">AG25/$CA$24*$G$12</f>
        <v>4.8387096774193541</v>
      </c>
      <c r="CB25" s="5">
        <f t="shared" ref="CB25:CB33" si="33">AH25/$CB$24*$G$13</f>
        <v>0</v>
      </c>
      <c r="CC25" s="5">
        <f t="shared" ref="CC25:CC33" si="34">AI25/$CC$24*$G$14</f>
        <v>0</v>
      </c>
      <c r="CD25" s="6">
        <f t="shared" ref="CD25:CD33" si="35">AK25/$CD$24*$G$9</f>
        <v>0</v>
      </c>
      <c r="CE25" s="6">
        <f t="shared" ref="CE25:CE33" si="36">AL25/$CE$24*$G$10</f>
        <v>0</v>
      </c>
      <c r="CF25" s="6">
        <f t="shared" ref="CF25:CF33" si="37">AM25/$CF$24*$G$11</f>
        <v>0</v>
      </c>
      <c r="CG25" s="6">
        <f t="shared" ref="CG25:CG33" si="38">AN25/$CG$24*$G$12</f>
        <v>1.161290322580645</v>
      </c>
      <c r="CH25" s="6">
        <f t="shared" ref="CH25:CH33" si="39">AO25/$CH$24*$G$13</f>
        <v>18</v>
      </c>
      <c r="CI25" s="6">
        <f t="shared" ref="CI25:CI33" si="40">AP25/$CI$24*$G$14</f>
        <v>15.290322580645162</v>
      </c>
      <c r="CJ25" s="6">
        <f t="shared" ref="CJ25:CJ33" si="41">AQ25/$CJ$24*$G$15</f>
        <v>0</v>
      </c>
      <c r="CK25" s="7">
        <f>SUM(BP25:CJ25)</f>
        <v>135.32258064516128</v>
      </c>
      <c r="CL25" s="4">
        <f>(AT25-BP25)</f>
        <v>10.290541935483869</v>
      </c>
      <c r="CM25" s="4">
        <f t="shared" ref="CM25:CR33" si="42">(AU25-BQ25)</f>
        <v>77.594999999999999</v>
      </c>
      <c r="CN25" s="4">
        <f t="shared" si="42"/>
        <v>59.1051</v>
      </c>
      <c r="CO25" s="4">
        <f t="shared" si="42"/>
        <v>0</v>
      </c>
      <c r="CP25" s="4">
        <f t="shared" si="42"/>
        <v>0</v>
      </c>
      <c r="CQ25" s="4">
        <f t="shared" si="42"/>
        <v>0</v>
      </c>
      <c r="CR25" s="4">
        <f t="shared" si="42"/>
        <v>0</v>
      </c>
      <c r="CS25" s="12">
        <f>SUM(CL25:CR25)*10</f>
        <v>1469.9064193548386</v>
      </c>
      <c r="CT25" s="5">
        <f>(BA25-BW25)</f>
        <v>0</v>
      </c>
      <c r="CU25" s="5">
        <f t="shared" ref="CU25:CZ33" si="43">(BB25-BX25)</f>
        <v>0</v>
      </c>
      <c r="CV25" s="5">
        <f t="shared" si="43"/>
        <v>145.27000000000004</v>
      </c>
      <c r="CW25" s="5">
        <f t="shared" si="43"/>
        <v>160.66300000000001</v>
      </c>
      <c r="CX25" s="5">
        <f t="shared" si="43"/>
        <v>114.63629032258065</v>
      </c>
      <c r="CY25" s="5">
        <f t="shared" si="43"/>
        <v>0</v>
      </c>
      <c r="CZ25" s="5">
        <f t="shared" si="43"/>
        <v>0</v>
      </c>
      <c r="DA25" s="12">
        <f>SUM(CT25:CZ25)*10</f>
        <v>4205.6929032258067</v>
      </c>
      <c r="DB25" s="6">
        <f>(BH25-CD25)</f>
        <v>0</v>
      </c>
      <c r="DC25" s="6">
        <f t="shared" ref="DC25:DH33" si="44">(BI25-CE25)</f>
        <v>0</v>
      </c>
      <c r="DD25" s="6">
        <f t="shared" si="44"/>
        <v>0</v>
      </c>
      <c r="DE25" s="6">
        <f t="shared" si="44"/>
        <v>24.645309677419355</v>
      </c>
      <c r="DF25" s="6">
        <f t="shared" si="44"/>
        <v>92.079000000000008</v>
      </c>
      <c r="DG25" s="6">
        <f t="shared" si="44"/>
        <v>40.113677419354836</v>
      </c>
      <c r="DH25" s="6">
        <f t="shared" si="44"/>
        <v>0</v>
      </c>
      <c r="DI25" s="12">
        <f>SUM(DB25:DH25)*10</f>
        <v>1568.3798709677421</v>
      </c>
      <c r="DJ25" s="11">
        <f>CS25+DA25+DI25</f>
        <v>7243.9791935483872</v>
      </c>
      <c r="DK25" s="4">
        <f>0.25*100*R25*$I$8*$J$8</f>
        <v>86.125</v>
      </c>
      <c r="DL25" s="4">
        <f>0.25*100*S25*$I$8*$J$8</f>
        <v>172.25</v>
      </c>
      <c r="DM25" s="4">
        <f>0.25*100*T25*$I$8*$J$8</f>
        <v>215.3125</v>
      </c>
      <c r="DN25" s="12">
        <f>CS25/DK25</f>
        <v>17.06712823634065</v>
      </c>
      <c r="DO25" s="12">
        <f t="shared" ref="DO25:DO33" si="45">DA25/DL25</f>
        <v>24.416214242239807</v>
      </c>
      <c r="DP25" s="12">
        <f>DI25/DM25+1</f>
        <v>8.2842025937543902</v>
      </c>
      <c r="DQ25" s="11">
        <f>SUM(DN25:DP25)</f>
        <v>49.76754507233484</v>
      </c>
      <c r="DR25" s="4">
        <f t="shared" ref="DR25:DT33" si="46">DN25*DK25</f>
        <v>1469.9064193548386</v>
      </c>
      <c r="DS25" s="4">
        <f t="shared" si="46"/>
        <v>4205.6929032258067</v>
      </c>
      <c r="DT25" s="4">
        <f t="shared" si="46"/>
        <v>1783.6923709677421</v>
      </c>
      <c r="DU25" s="14">
        <f>SUM(DR25:DT25)</f>
        <v>7459.2916935483872</v>
      </c>
      <c r="DV25" s="14">
        <f>DU25*$K$8</f>
        <v>37296.458467741933</v>
      </c>
    </row>
    <row r="26" spans="2:126" x14ac:dyDescent="0.25">
      <c r="M26" s="1">
        <v>2</v>
      </c>
      <c r="N26" s="22" t="s">
        <v>36</v>
      </c>
      <c r="O26" s="23">
        <v>0.63</v>
      </c>
      <c r="P26" s="23">
        <v>0.9</v>
      </c>
      <c r="Q26" s="23">
        <v>0.76500000000000001</v>
      </c>
      <c r="R26" s="23">
        <v>0.15</v>
      </c>
      <c r="S26" s="23">
        <v>0.2</v>
      </c>
      <c r="T26" s="23">
        <v>0.25</v>
      </c>
      <c r="U26" s="25">
        <v>6</v>
      </c>
      <c r="V26" s="25">
        <v>30</v>
      </c>
      <c r="W26" s="25">
        <v>31</v>
      </c>
      <c r="X26" s="25">
        <v>20</v>
      </c>
      <c r="Y26" s="25"/>
      <c r="Z26" s="25"/>
      <c r="AA26" s="25"/>
      <c r="AB26" s="25">
        <f t="shared" ref="AB26:AB33" si="47">SUM(U26:AA26)</f>
        <v>87</v>
      </c>
      <c r="AC26" s="26"/>
      <c r="AD26" s="26"/>
      <c r="AE26" s="26">
        <v>10</v>
      </c>
      <c r="AF26" s="26">
        <v>31</v>
      </c>
      <c r="AG26" s="26">
        <v>30</v>
      </c>
      <c r="AH26" s="26"/>
      <c r="AI26" s="26"/>
      <c r="AJ26" s="26">
        <f t="shared" ref="AJ26:AJ33" si="48">SUM(AC26:AI26)</f>
        <v>71</v>
      </c>
      <c r="AK26" s="27"/>
      <c r="AL26" s="27"/>
      <c r="AM26" s="27"/>
      <c r="AN26" s="27">
        <v>1</v>
      </c>
      <c r="AO26" s="27">
        <v>25</v>
      </c>
      <c r="AP26" s="27"/>
      <c r="AQ26" s="27"/>
      <c r="AR26" s="27">
        <f t="shared" ref="AR26:AR33" si="49">SUM(AK26:AQ26)</f>
        <v>26</v>
      </c>
      <c r="AS26" s="3">
        <f t="shared" ref="AS26:AS33" si="50">AB26+AJ26+AR26</f>
        <v>184</v>
      </c>
      <c r="AT26" s="4">
        <f t="shared" si="0"/>
        <v>12.322799999999999</v>
      </c>
      <c r="AU26" s="4">
        <f t="shared" si="1"/>
        <v>85.995000000000005</v>
      </c>
      <c r="AV26" s="4">
        <f t="shared" si="2"/>
        <v>91.205100000000002</v>
      </c>
      <c r="AW26" s="4">
        <f t="shared" si="3"/>
        <v>76.986000000000004</v>
      </c>
      <c r="AX26" s="4">
        <f t="shared" si="4"/>
        <v>0</v>
      </c>
      <c r="AY26" s="4">
        <f t="shared" si="5"/>
        <v>0</v>
      </c>
      <c r="AZ26" s="4">
        <f t="shared" si="6"/>
        <v>0</v>
      </c>
      <c r="BA26" s="5">
        <f t="shared" si="7"/>
        <v>0</v>
      </c>
      <c r="BB26" s="5">
        <f t="shared" si="8"/>
        <v>0</v>
      </c>
      <c r="BC26" s="5">
        <f t="shared" si="9"/>
        <v>54.99</v>
      </c>
      <c r="BD26" s="5">
        <f t="shared" si="10"/>
        <v>194.46299999999999</v>
      </c>
      <c r="BE26" s="5">
        <f t="shared" si="11"/>
        <v>143.36999999999998</v>
      </c>
      <c r="BF26" s="5">
        <f t="shared" si="12"/>
        <v>0</v>
      </c>
      <c r="BG26" s="5">
        <f t="shared" si="13"/>
        <v>0</v>
      </c>
      <c r="BH26" s="6">
        <f t="shared" si="14"/>
        <v>0</v>
      </c>
      <c r="BI26" s="6">
        <f t="shared" si="15"/>
        <v>0</v>
      </c>
      <c r="BJ26" s="6">
        <f t="shared" si="16"/>
        <v>0</v>
      </c>
      <c r="BK26" s="6">
        <f t="shared" si="17"/>
        <v>4.0621499999999999</v>
      </c>
      <c r="BL26" s="6">
        <f t="shared" si="18"/>
        <v>86.636250000000004</v>
      </c>
      <c r="BM26" s="6">
        <f t="shared" si="19"/>
        <v>0</v>
      </c>
      <c r="BN26" s="6">
        <f t="shared" si="20"/>
        <v>0</v>
      </c>
      <c r="BO26" s="3">
        <f t="shared" ref="BO26:BO33" si="51">SUM(AT26:BN26)</f>
        <v>750.03030000000001</v>
      </c>
      <c r="BP26" s="4">
        <f t="shared" si="21"/>
        <v>2.032258064516129</v>
      </c>
      <c r="BQ26" s="4">
        <f t="shared" si="22"/>
        <v>8.4</v>
      </c>
      <c r="BR26" s="4">
        <f t="shared" si="23"/>
        <v>32.1</v>
      </c>
      <c r="BS26" s="4">
        <f t="shared" si="24"/>
        <v>13.133333333333333</v>
      </c>
      <c r="BT26" s="4">
        <f t="shared" si="25"/>
        <v>0</v>
      </c>
      <c r="BU26" s="4">
        <f t="shared" si="26"/>
        <v>0</v>
      </c>
      <c r="BV26" s="4">
        <f t="shared" si="27"/>
        <v>0</v>
      </c>
      <c r="BW26" s="5">
        <f t="shared" si="28"/>
        <v>0</v>
      </c>
      <c r="BX26" s="5">
        <f t="shared" si="29"/>
        <v>0</v>
      </c>
      <c r="BY26" s="5">
        <f t="shared" si="30"/>
        <v>6.5666666666666664</v>
      </c>
      <c r="BZ26" s="5">
        <f t="shared" si="31"/>
        <v>33.799999999999997</v>
      </c>
      <c r="CA26" s="5">
        <f t="shared" si="32"/>
        <v>5.806451612903226</v>
      </c>
      <c r="CB26" s="5">
        <f t="shared" si="33"/>
        <v>0</v>
      </c>
      <c r="CC26" s="5">
        <f t="shared" si="34"/>
        <v>0</v>
      </c>
      <c r="CD26" s="6">
        <f t="shared" si="35"/>
        <v>0</v>
      </c>
      <c r="CE26" s="6">
        <f t="shared" si="36"/>
        <v>0</v>
      </c>
      <c r="CF26" s="6">
        <f t="shared" si="37"/>
        <v>0</v>
      </c>
      <c r="CG26" s="6">
        <f t="shared" si="38"/>
        <v>0.19354838709677419</v>
      </c>
      <c r="CH26" s="6">
        <f t="shared" si="39"/>
        <v>15</v>
      </c>
      <c r="CI26" s="6">
        <f t="shared" si="40"/>
        <v>0</v>
      </c>
      <c r="CJ26" s="6">
        <f t="shared" si="41"/>
        <v>0</v>
      </c>
      <c r="CK26" s="7">
        <f t="shared" ref="CK26:CK33" si="52">SUM(BP26:CJ26)</f>
        <v>117.03225806451613</v>
      </c>
      <c r="CL26" s="4">
        <f t="shared" ref="CL26:CL33" si="53">(AT26-BP26)</f>
        <v>10.290541935483869</v>
      </c>
      <c r="CM26" s="4">
        <f t="shared" si="42"/>
        <v>77.594999999999999</v>
      </c>
      <c r="CN26" s="4">
        <f t="shared" si="42"/>
        <v>59.1051</v>
      </c>
      <c r="CO26" s="4">
        <f t="shared" si="42"/>
        <v>63.852666666666671</v>
      </c>
      <c r="CP26" s="4">
        <f t="shared" si="42"/>
        <v>0</v>
      </c>
      <c r="CQ26" s="4">
        <f t="shared" si="42"/>
        <v>0</v>
      </c>
      <c r="CR26" s="4">
        <f t="shared" si="42"/>
        <v>0</v>
      </c>
      <c r="CS26" s="12">
        <f t="shared" ref="CS26:CS33" si="54">SUM(CL26:CR26)*10</f>
        <v>2108.4330860215055</v>
      </c>
      <c r="CT26" s="5">
        <f t="shared" ref="CT26:CT33" si="55">(BA26-BW26)</f>
        <v>0</v>
      </c>
      <c r="CU26" s="5">
        <f t="shared" si="43"/>
        <v>0</v>
      </c>
      <c r="CV26" s="5">
        <f t="shared" si="43"/>
        <v>48.423333333333332</v>
      </c>
      <c r="CW26" s="5">
        <f t="shared" si="43"/>
        <v>160.66300000000001</v>
      </c>
      <c r="CX26" s="5">
        <f t="shared" si="43"/>
        <v>137.56354838709674</v>
      </c>
      <c r="CY26" s="5">
        <f t="shared" si="43"/>
        <v>0</v>
      </c>
      <c r="CZ26" s="5">
        <f t="shared" si="43"/>
        <v>0</v>
      </c>
      <c r="DA26" s="12">
        <f t="shared" ref="DA26:DA33" si="56">SUM(CT26:CZ26)*10</f>
        <v>3466.4988172043013</v>
      </c>
      <c r="DB26" s="6">
        <f t="shared" ref="DB26:DB33" si="57">(BH26-CD26)</f>
        <v>0</v>
      </c>
      <c r="DC26" s="6">
        <f t="shared" si="44"/>
        <v>0</v>
      </c>
      <c r="DD26" s="6">
        <f t="shared" si="44"/>
        <v>0</v>
      </c>
      <c r="DE26" s="6">
        <f t="shared" si="44"/>
        <v>3.8686016129032259</v>
      </c>
      <c r="DF26" s="6">
        <f t="shared" si="44"/>
        <v>71.636250000000004</v>
      </c>
      <c r="DG26" s="6">
        <f t="shared" si="44"/>
        <v>0</v>
      </c>
      <c r="DH26" s="6">
        <f t="shared" si="44"/>
        <v>0</v>
      </c>
      <c r="DI26" s="12">
        <f t="shared" ref="DI26:DI33" si="58">SUM(DB26:DH26)*10</f>
        <v>755.04851612903224</v>
      </c>
      <c r="DJ26" s="11">
        <f t="shared" ref="DJ26:DJ33" si="59">CS26+DA26+DI26</f>
        <v>6329.9804193548389</v>
      </c>
      <c r="DK26" s="4">
        <f t="shared" ref="DK26:DM33" si="60">0.25*100*R26*$I$8*$J$8</f>
        <v>129.1875</v>
      </c>
      <c r="DL26" s="4">
        <f t="shared" si="60"/>
        <v>172.25</v>
      </c>
      <c r="DM26" s="4">
        <f t="shared" si="60"/>
        <v>215.3125</v>
      </c>
      <c r="DN26" s="12">
        <f t="shared" ref="DN26:DN33" si="61">CS26/DK26</f>
        <v>16.320720549755244</v>
      </c>
      <c r="DO26" s="12">
        <f t="shared" si="45"/>
        <v>20.124811710910311</v>
      </c>
      <c r="DP26" s="12">
        <f t="shared" ref="DP26:DP33" si="62">DI26/DM26+1</f>
        <v>4.5067565335455777</v>
      </c>
      <c r="DQ26" s="11">
        <f t="shared" ref="DQ26:DQ33" si="63">SUM(DN26:DP26)</f>
        <v>40.952288794211135</v>
      </c>
      <c r="DR26" s="4">
        <f t="shared" si="46"/>
        <v>2108.4330860215055</v>
      </c>
      <c r="DS26" s="4">
        <f t="shared" si="46"/>
        <v>3466.4988172043013</v>
      </c>
      <c r="DT26" s="4">
        <f t="shared" si="46"/>
        <v>970.36101612903224</v>
      </c>
      <c r="DU26" s="14">
        <f t="shared" ref="DU26:DU33" si="64">SUM(DR26:DT26)</f>
        <v>6545.2929193548389</v>
      </c>
      <c r="DV26" s="14">
        <f t="shared" ref="DV26:DV33" si="65">DU26*$K$8</f>
        <v>32726.464596774196</v>
      </c>
    </row>
    <row r="27" spans="2:126" ht="36" x14ac:dyDescent="0.25">
      <c r="M27" s="1">
        <v>3</v>
      </c>
      <c r="N27" s="22" t="s">
        <v>37</v>
      </c>
      <c r="O27" s="23">
        <v>0.45</v>
      </c>
      <c r="P27" s="23">
        <v>0.94500000000000006</v>
      </c>
      <c r="Q27" s="23">
        <v>0.85499999999999998</v>
      </c>
      <c r="R27" s="23">
        <v>0.15</v>
      </c>
      <c r="S27" s="23">
        <v>0.2</v>
      </c>
      <c r="T27" s="23">
        <v>0.25</v>
      </c>
      <c r="U27" s="25"/>
      <c r="V27" s="25">
        <v>20</v>
      </c>
      <c r="W27" s="25">
        <v>30</v>
      </c>
      <c r="X27" s="25"/>
      <c r="Y27" s="25"/>
      <c r="Z27" s="25"/>
      <c r="AA27" s="25"/>
      <c r="AB27" s="25">
        <f t="shared" si="47"/>
        <v>50</v>
      </c>
      <c r="AC27" s="26"/>
      <c r="AD27" s="26"/>
      <c r="AE27" s="26"/>
      <c r="AF27" s="26"/>
      <c r="AG27" s="26">
        <v>6</v>
      </c>
      <c r="AH27" s="26">
        <v>25</v>
      </c>
      <c r="AI27" s="26"/>
      <c r="AJ27" s="26">
        <f t="shared" si="48"/>
        <v>31</v>
      </c>
      <c r="AK27" s="27"/>
      <c r="AL27" s="27"/>
      <c r="AM27" s="27"/>
      <c r="AN27" s="27"/>
      <c r="AO27" s="27">
        <v>5</v>
      </c>
      <c r="AP27" s="27">
        <v>30</v>
      </c>
      <c r="AQ27" s="27"/>
      <c r="AR27" s="27">
        <f t="shared" si="49"/>
        <v>35</v>
      </c>
      <c r="AS27" s="3">
        <f t="shared" si="50"/>
        <v>116</v>
      </c>
      <c r="AT27" s="4">
        <f t="shared" si="0"/>
        <v>0</v>
      </c>
      <c r="AU27" s="4">
        <f t="shared" si="1"/>
        <v>40.950000000000003</v>
      </c>
      <c r="AV27" s="4">
        <f t="shared" si="2"/>
        <v>63.045000000000002</v>
      </c>
      <c r="AW27" s="4">
        <f t="shared" si="3"/>
        <v>0</v>
      </c>
      <c r="AX27" s="4">
        <f t="shared" si="4"/>
        <v>0</v>
      </c>
      <c r="AY27" s="4">
        <f t="shared" si="5"/>
        <v>0</v>
      </c>
      <c r="AZ27" s="4">
        <f t="shared" si="6"/>
        <v>0</v>
      </c>
      <c r="BA27" s="5">
        <f t="shared" si="7"/>
        <v>0</v>
      </c>
      <c r="BB27" s="5">
        <f t="shared" si="8"/>
        <v>0</v>
      </c>
      <c r="BC27" s="5">
        <f t="shared" si="9"/>
        <v>0</v>
      </c>
      <c r="BD27" s="5">
        <f t="shared" si="10"/>
        <v>0</v>
      </c>
      <c r="BE27" s="5">
        <f t="shared" si="11"/>
        <v>30.107700000000001</v>
      </c>
      <c r="BF27" s="5">
        <f t="shared" si="12"/>
        <v>107.02125000000001</v>
      </c>
      <c r="BG27" s="5">
        <f t="shared" si="13"/>
        <v>0</v>
      </c>
      <c r="BH27" s="6">
        <f t="shared" si="14"/>
        <v>0</v>
      </c>
      <c r="BI27" s="6">
        <f t="shared" si="15"/>
        <v>0</v>
      </c>
      <c r="BJ27" s="6">
        <f t="shared" si="16"/>
        <v>0</v>
      </c>
      <c r="BK27" s="6">
        <f t="shared" si="17"/>
        <v>0</v>
      </c>
      <c r="BL27" s="6">
        <f t="shared" si="18"/>
        <v>19.365750000000002</v>
      </c>
      <c r="BM27" s="6">
        <f t="shared" si="19"/>
        <v>58.481999999999992</v>
      </c>
      <c r="BN27" s="6">
        <f t="shared" si="20"/>
        <v>0</v>
      </c>
      <c r="BO27" s="3">
        <f t="shared" si="51"/>
        <v>318.9717</v>
      </c>
      <c r="BP27" s="4">
        <f t="shared" si="21"/>
        <v>0</v>
      </c>
      <c r="BQ27" s="4">
        <f t="shared" si="22"/>
        <v>5.6</v>
      </c>
      <c r="BR27" s="4">
        <f t="shared" si="23"/>
        <v>31.06451612903226</v>
      </c>
      <c r="BS27" s="4">
        <f t="shared" si="24"/>
        <v>0</v>
      </c>
      <c r="BT27" s="4">
        <f t="shared" si="25"/>
        <v>0</v>
      </c>
      <c r="BU27" s="4">
        <f t="shared" si="26"/>
        <v>0</v>
      </c>
      <c r="BV27" s="4">
        <f t="shared" si="27"/>
        <v>0</v>
      </c>
      <c r="BW27" s="5">
        <f t="shared" si="28"/>
        <v>0</v>
      </c>
      <c r="BX27" s="5">
        <f t="shared" si="29"/>
        <v>0</v>
      </c>
      <c r="BY27" s="5">
        <f t="shared" si="30"/>
        <v>0</v>
      </c>
      <c r="BZ27" s="5">
        <f t="shared" si="31"/>
        <v>0</v>
      </c>
      <c r="CA27" s="5">
        <f t="shared" si="32"/>
        <v>1.161290322580645</v>
      </c>
      <c r="CB27" s="5">
        <f t="shared" si="33"/>
        <v>15</v>
      </c>
      <c r="CC27" s="5">
        <f t="shared" si="34"/>
        <v>0</v>
      </c>
      <c r="CD27" s="6">
        <f t="shared" si="35"/>
        <v>0</v>
      </c>
      <c r="CE27" s="6">
        <f t="shared" si="36"/>
        <v>0</v>
      </c>
      <c r="CF27" s="6">
        <f t="shared" si="37"/>
        <v>0</v>
      </c>
      <c r="CG27" s="6">
        <f t="shared" si="38"/>
        <v>0</v>
      </c>
      <c r="CH27" s="6">
        <f t="shared" si="39"/>
        <v>3</v>
      </c>
      <c r="CI27" s="6">
        <f t="shared" si="40"/>
        <v>15.290322580645162</v>
      </c>
      <c r="CJ27" s="6">
        <f t="shared" si="41"/>
        <v>0</v>
      </c>
      <c r="CK27" s="7">
        <f t="shared" si="52"/>
        <v>71.116129032258073</v>
      </c>
      <c r="CL27" s="4">
        <f t="shared" si="53"/>
        <v>0</v>
      </c>
      <c r="CM27" s="4">
        <f t="shared" si="42"/>
        <v>35.35</v>
      </c>
      <c r="CN27" s="4">
        <f t="shared" si="42"/>
        <v>31.980483870967742</v>
      </c>
      <c r="CO27" s="4">
        <f t="shared" si="42"/>
        <v>0</v>
      </c>
      <c r="CP27" s="4">
        <f t="shared" si="42"/>
        <v>0</v>
      </c>
      <c r="CQ27" s="4">
        <f t="shared" si="42"/>
        <v>0</v>
      </c>
      <c r="CR27" s="4">
        <f t="shared" si="42"/>
        <v>0</v>
      </c>
      <c r="CS27" s="12">
        <f t="shared" si="54"/>
        <v>673.30483870967737</v>
      </c>
      <c r="CT27" s="5">
        <f t="shared" si="55"/>
        <v>0</v>
      </c>
      <c r="CU27" s="5">
        <f t="shared" si="43"/>
        <v>0</v>
      </c>
      <c r="CV27" s="5">
        <f t="shared" si="43"/>
        <v>0</v>
      </c>
      <c r="CW27" s="5">
        <f t="shared" si="43"/>
        <v>0</v>
      </c>
      <c r="CX27" s="5">
        <f t="shared" si="43"/>
        <v>28.946409677419357</v>
      </c>
      <c r="CY27" s="5">
        <f t="shared" si="43"/>
        <v>92.021250000000009</v>
      </c>
      <c r="CZ27" s="5">
        <f t="shared" si="43"/>
        <v>0</v>
      </c>
      <c r="DA27" s="12">
        <f t="shared" si="56"/>
        <v>1209.6765967741935</v>
      </c>
      <c r="DB27" s="6">
        <f t="shared" si="57"/>
        <v>0</v>
      </c>
      <c r="DC27" s="6">
        <f t="shared" si="44"/>
        <v>0</v>
      </c>
      <c r="DD27" s="6">
        <f t="shared" si="44"/>
        <v>0</v>
      </c>
      <c r="DE27" s="6">
        <f t="shared" si="44"/>
        <v>0</v>
      </c>
      <c r="DF27" s="6">
        <f t="shared" si="44"/>
        <v>16.365750000000002</v>
      </c>
      <c r="DG27" s="6">
        <f t="shared" si="44"/>
        <v>43.191677419354832</v>
      </c>
      <c r="DH27" s="6">
        <f t="shared" si="44"/>
        <v>0</v>
      </c>
      <c r="DI27" s="12">
        <f t="shared" si="58"/>
        <v>595.57427419354838</v>
      </c>
      <c r="DJ27" s="11">
        <f t="shared" si="59"/>
        <v>2478.5557096774191</v>
      </c>
      <c r="DK27" s="4">
        <f t="shared" si="60"/>
        <v>129.1875</v>
      </c>
      <c r="DL27" s="4">
        <f t="shared" si="60"/>
        <v>172.25</v>
      </c>
      <c r="DM27" s="4">
        <f t="shared" si="60"/>
        <v>215.3125</v>
      </c>
      <c r="DN27" s="12">
        <f t="shared" si="61"/>
        <v>5.2118420025906325</v>
      </c>
      <c r="DO27" s="12">
        <f t="shared" si="45"/>
        <v>7.0227959174118633</v>
      </c>
      <c r="DP27" s="12">
        <f t="shared" si="62"/>
        <v>3.7660924200571189</v>
      </c>
      <c r="DQ27" s="11">
        <f t="shared" si="63"/>
        <v>16.000730340059615</v>
      </c>
      <c r="DR27" s="4">
        <f t="shared" si="46"/>
        <v>673.30483870967737</v>
      </c>
      <c r="DS27" s="4">
        <f t="shared" si="46"/>
        <v>1209.6765967741935</v>
      </c>
      <c r="DT27" s="4">
        <f t="shared" si="46"/>
        <v>810.88677419354838</v>
      </c>
      <c r="DU27" s="14">
        <f t="shared" si="64"/>
        <v>2693.8682096774191</v>
      </c>
      <c r="DV27" s="14">
        <f t="shared" si="65"/>
        <v>13469.341048387096</v>
      </c>
    </row>
    <row r="28" spans="2:126" x14ac:dyDescent="0.25">
      <c r="M28" s="1">
        <v>4</v>
      </c>
      <c r="N28" s="22" t="s">
        <v>38</v>
      </c>
      <c r="O28" s="23">
        <v>0.45</v>
      </c>
      <c r="P28" s="23">
        <v>0.9900000000000001</v>
      </c>
      <c r="Q28" s="23">
        <v>0.85499999999999998</v>
      </c>
      <c r="R28" s="23">
        <v>0.2</v>
      </c>
      <c r="S28" s="23">
        <v>0.3</v>
      </c>
      <c r="T28" s="23">
        <v>0.35</v>
      </c>
      <c r="U28" s="25">
        <v>6</v>
      </c>
      <c r="V28" s="25">
        <v>25</v>
      </c>
      <c r="W28" s="25"/>
      <c r="X28" s="25"/>
      <c r="Y28" s="25"/>
      <c r="Z28" s="25"/>
      <c r="AA28" s="25"/>
      <c r="AB28" s="25">
        <f t="shared" si="47"/>
        <v>31</v>
      </c>
      <c r="AC28" s="26">
        <v>5</v>
      </c>
      <c r="AD28" s="26">
        <v>31</v>
      </c>
      <c r="AE28" s="26">
        <v>10</v>
      </c>
      <c r="AF28" s="26"/>
      <c r="AG28" s="26"/>
      <c r="AH28" s="26"/>
      <c r="AI28" s="26"/>
      <c r="AJ28" s="26">
        <f t="shared" si="48"/>
        <v>46</v>
      </c>
      <c r="AK28" s="27"/>
      <c r="AL28" s="27">
        <v>20</v>
      </c>
      <c r="AM28" s="27">
        <v>31</v>
      </c>
      <c r="AN28" s="27">
        <v>31</v>
      </c>
      <c r="AO28" s="27">
        <v>25</v>
      </c>
      <c r="AP28" s="27"/>
      <c r="AQ28" s="27"/>
      <c r="AR28" s="27">
        <f t="shared" si="49"/>
        <v>107</v>
      </c>
      <c r="AS28" s="3">
        <f t="shared" si="50"/>
        <v>184</v>
      </c>
      <c r="AT28" s="4">
        <f t="shared" si="0"/>
        <v>8.8019999999999996</v>
      </c>
      <c r="AU28" s="4">
        <f t="shared" si="1"/>
        <v>51.1875</v>
      </c>
      <c r="AV28" s="4">
        <f t="shared" si="2"/>
        <v>0</v>
      </c>
      <c r="AW28" s="4">
        <f t="shared" si="3"/>
        <v>0</v>
      </c>
      <c r="AX28" s="4">
        <f t="shared" si="4"/>
        <v>0</v>
      </c>
      <c r="AY28" s="4">
        <f t="shared" si="5"/>
        <v>0</v>
      </c>
      <c r="AZ28" s="4">
        <f t="shared" si="6"/>
        <v>0</v>
      </c>
      <c r="BA28" s="5">
        <f t="shared" si="7"/>
        <v>22.522500000000001</v>
      </c>
      <c r="BB28" s="5">
        <f t="shared" si="8"/>
        <v>143.32230000000001</v>
      </c>
      <c r="BC28" s="5">
        <f t="shared" si="9"/>
        <v>60.489000000000004</v>
      </c>
      <c r="BD28" s="5">
        <f t="shared" si="10"/>
        <v>0</v>
      </c>
      <c r="BE28" s="5">
        <f t="shared" si="11"/>
        <v>0</v>
      </c>
      <c r="BF28" s="5">
        <f t="shared" si="12"/>
        <v>0</v>
      </c>
      <c r="BG28" s="5">
        <f t="shared" si="13"/>
        <v>0</v>
      </c>
      <c r="BH28" s="6">
        <f t="shared" si="14"/>
        <v>0</v>
      </c>
      <c r="BI28" s="6">
        <f t="shared" si="15"/>
        <v>104.48099999999999</v>
      </c>
      <c r="BJ28" s="6">
        <f t="shared" si="16"/>
        <v>184.73984999999999</v>
      </c>
      <c r="BK28" s="6">
        <f t="shared" si="17"/>
        <v>140.74154999999999</v>
      </c>
      <c r="BL28" s="6">
        <f t="shared" si="18"/>
        <v>96.828749999999999</v>
      </c>
      <c r="BM28" s="6">
        <f t="shared" si="19"/>
        <v>0</v>
      </c>
      <c r="BN28" s="6">
        <f t="shared" si="20"/>
        <v>0</v>
      </c>
      <c r="BO28" s="3">
        <f t="shared" si="51"/>
        <v>813.11444999999992</v>
      </c>
      <c r="BP28" s="4">
        <f t="shared" si="21"/>
        <v>2.032258064516129</v>
      </c>
      <c r="BQ28" s="4">
        <f t="shared" si="22"/>
        <v>7.0000000000000009</v>
      </c>
      <c r="BR28" s="4">
        <f t="shared" si="23"/>
        <v>0</v>
      </c>
      <c r="BS28" s="4">
        <f t="shared" si="24"/>
        <v>0</v>
      </c>
      <c r="BT28" s="4">
        <f t="shared" si="25"/>
        <v>0</v>
      </c>
      <c r="BU28" s="4">
        <f t="shared" si="26"/>
        <v>0</v>
      </c>
      <c r="BV28" s="4">
        <f t="shared" si="27"/>
        <v>0</v>
      </c>
      <c r="BW28" s="5">
        <f t="shared" si="28"/>
        <v>1.4</v>
      </c>
      <c r="BX28" s="5">
        <f t="shared" si="29"/>
        <v>32.1</v>
      </c>
      <c r="BY28" s="5">
        <f t="shared" si="30"/>
        <v>6.5666666666666664</v>
      </c>
      <c r="BZ28" s="5">
        <f t="shared" si="31"/>
        <v>0</v>
      </c>
      <c r="CA28" s="5">
        <f t="shared" si="32"/>
        <v>0</v>
      </c>
      <c r="CB28" s="5">
        <f t="shared" si="33"/>
        <v>0</v>
      </c>
      <c r="CC28" s="5">
        <f t="shared" si="34"/>
        <v>0</v>
      </c>
      <c r="CD28" s="6">
        <f t="shared" si="35"/>
        <v>0</v>
      </c>
      <c r="CE28" s="6">
        <f t="shared" si="36"/>
        <v>13.133333333333333</v>
      </c>
      <c r="CF28" s="6">
        <f t="shared" si="37"/>
        <v>33.799999999999997</v>
      </c>
      <c r="CG28" s="6">
        <f t="shared" si="38"/>
        <v>6</v>
      </c>
      <c r="CH28" s="6">
        <f t="shared" si="39"/>
        <v>15</v>
      </c>
      <c r="CI28" s="6">
        <f t="shared" si="40"/>
        <v>0</v>
      </c>
      <c r="CJ28" s="6">
        <f t="shared" si="41"/>
        <v>0</v>
      </c>
      <c r="CK28" s="7">
        <f t="shared" si="52"/>
        <v>117.03225806451613</v>
      </c>
      <c r="CL28" s="4">
        <f t="shared" si="53"/>
        <v>6.7697419354838706</v>
      </c>
      <c r="CM28" s="4">
        <f t="shared" si="42"/>
        <v>44.1875</v>
      </c>
      <c r="CN28" s="4">
        <f t="shared" si="42"/>
        <v>0</v>
      </c>
      <c r="CO28" s="4">
        <f t="shared" si="42"/>
        <v>0</v>
      </c>
      <c r="CP28" s="4">
        <f t="shared" si="42"/>
        <v>0</v>
      </c>
      <c r="CQ28" s="4">
        <f t="shared" si="42"/>
        <v>0</v>
      </c>
      <c r="CR28" s="4">
        <f t="shared" si="42"/>
        <v>0</v>
      </c>
      <c r="CS28" s="12">
        <f t="shared" si="54"/>
        <v>509.5724193548387</v>
      </c>
      <c r="CT28" s="5">
        <f t="shared" si="55"/>
        <v>21.122500000000002</v>
      </c>
      <c r="CU28" s="5">
        <f t="shared" si="43"/>
        <v>111.22230000000002</v>
      </c>
      <c r="CV28" s="5">
        <f t="shared" si="43"/>
        <v>53.922333333333341</v>
      </c>
      <c r="CW28" s="5">
        <f t="shared" si="43"/>
        <v>0</v>
      </c>
      <c r="CX28" s="5">
        <f t="shared" si="43"/>
        <v>0</v>
      </c>
      <c r="CY28" s="5">
        <f t="shared" si="43"/>
        <v>0</v>
      </c>
      <c r="CZ28" s="5">
        <f t="shared" si="43"/>
        <v>0</v>
      </c>
      <c r="DA28" s="12">
        <f t="shared" si="56"/>
        <v>1862.6713333333337</v>
      </c>
      <c r="DB28" s="6">
        <f t="shared" si="57"/>
        <v>0</v>
      </c>
      <c r="DC28" s="6">
        <f t="shared" si="44"/>
        <v>91.347666666666669</v>
      </c>
      <c r="DD28" s="6">
        <f t="shared" si="44"/>
        <v>150.93984999999998</v>
      </c>
      <c r="DE28" s="6">
        <f t="shared" si="44"/>
        <v>134.74154999999999</v>
      </c>
      <c r="DF28" s="6">
        <f t="shared" si="44"/>
        <v>81.828749999999999</v>
      </c>
      <c r="DG28" s="6">
        <f t="shared" si="44"/>
        <v>0</v>
      </c>
      <c r="DH28" s="6">
        <f t="shared" si="44"/>
        <v>0</v>
      </c>
      <c r="DI28" s="12">
        <f t="shared" si="58"/>
        <v>4588.5781666666662</v>
      </c>
      <c r="DJ28" s="11">
        <f t="shared" si="59"/>
        <v>6960.8219193548384</v>
      </c>
      <c r="DK28" s="4">
        <f t="shared" si="60"/>
        <v>172.25</v>
      </c>
      <c r="DL28" s="4">
        <f t="shared" si="60"/>
        <v>258.375</v>
      </c>
      <c r="DM28" s="4">
        <f t="shared" si="60"/>
        <v>301.4375</v>
      </c>
      <c r="DN28" s="12">
        <f t="shared" si="61"/>
        <v>2.9583304461819373</v>
      </c>
      <c r="DO28" s="12">
        <f t="shared" si="45"/>
        <v>7.2091778745363664</v>
      </c>
      <c r="DP28" s="12">
        <f t="shared" si="62"/>
        <v>16.222320270924044</v>
      </c>
      <c r="DQ28" s="11">
        <f t="shared" si="63"/>
        <v>26.389828591642349</v>
      </c>
      <c r="DR28" s="4">
        <f t="shared" si="46"/>
        <v>509.5724193548387</v>
      </c>
      <c r="DS28" s="4">
        <f t="shared" si="46"/>
        <v>1862.6713333333337</v>
      </c>
      <c r="DT28" s="4">
        <f t="shared" si="46"/>
        <v>4890.0156666666662</v>
      </c>
      <c r="DU28" s="14">
        <f t="shared" si="64"/>
        <v>7262.2594193548384</v>
      </c>
      <c r="DV28" s="14">
        <f t="shared" si="65"/>
        <v>36311.297096774193</v>
      </c>
    </row>
    <row r="29" spans="2:126" ht="36" x14ac:dyDescent="0.25">
      <c r="M29" s="1">
        <v>5</v>
      </c>
      <c r="N29" s="22" t="s">
        <v>39</v>
      </c>
      <c r="O29" s="23">
        <v>0.45</v>
      </c>
      <c r="P29" s="23">
        <v>0.94500000000000006</v>
      </c>
      <c r="Q29" s="23">
        <v>0.85499999999999998</v>
      </c>
      <c r="R29" s="23">
        <v>0.15</v>
      </c>
      <c r="S29" s="23">
        <v>0.2</v>
      </c>
      <c r="T29" s="23">
        <v>0.2</v>
      </c>
      <c r="U29" s="25"/>
      <c r="V29" s="25">
        <v>25</v>
      </c>
      <c r="W29" s="25">
        <v>31</v>
      </c>
      <c r="X29" s="25"/>
      <c r="Y29" s="25"/>
      <c r="Z29" s="25"/>
      <c r="AA29" s="25"/>
      <c r="AB29" s="25">
        <f t="shared" si="47"/>
        <v>56</v>
      </c>
      <c r="AC29" s="26"/>
      <c r="AD29" s="26"/>
      <c r="AE29" s="26">
        <v>29</v>
      </c>
      <c r="AF29" s="26">
        <v>30</v>
      </c>
      <c r="AG29" s="26"/>
      <c r="AH29" s="26"/>
      <c r="AI29" s="26"/>
      <c r="AJ29" s="26">
        <f t="shared" si="48"/>
        <v>59</v>
      </c>
      <c r="AK29" s="27"/>
      <c r="AL29" s="27"/>
      <c r="AM29" s="27">
        <v>1</v>
      </c>
      <c r="AN29" s="27">
        <v>31</v>
      </c>
      <c r="AO29" s="27">
        <v>30</v>
      </c>
      <c r="AP29" s="27">
        <v>25</v>
      </c>
      <c r="AQ29" s="27"/>
      <c r="AR29" s="27">
        <f t="shared" si="49"/>
        <v>87</v>
      </c>
      <c r="AS29" s="3">
        <f t="shared" si="50"/>
        <v>202</v>
      </c>
      <c r="AT29" s="4">
        <f t="shared" si="0"/>
        <v>0</v>
      </c>
      <c r="AU29" s="4">
        <f t="shared" si="1"/>
        <v>51.1875</v>
      </c>
      <c r="AV29" s="4">
        <f t="shared" si="2"/>
        <v>65.146500000000003</v>
      </c>
      <c r="AW29" s="4">
        <f t="shared" si="3"/>
        <v>0</v>
      </c>
      <c r="AX29" s="4">
        <f t="shared" si="4"/>
        <v>0</v>
      </c>
      <c r="AY29" s="4">
        <f t="shared" si="5"/>
        <v>0</v>
      </c>
      <c r="AZ29" s="4">
        <f t="shared" si="6"/>
        <v>0</v>
      </c>
      <c r="BA29" s="5">
        <f t="shared" si="7"/>
        <v>0</v>
      </c>
      <c r="BB29" s="5">
        <f t="shared" si="8"/>
        <v>0</v>
      </c>
      <c r="BC29" s="5">
        <f t="shared" si="9"/>
        <v>167.44455000000002</v>
      </c>
      <c r="BD29" s="5">
        <f t="shared" si="10"/>
        <v>197.59950000000001</v>
      </c>
      <c r="BE29" s="5">
        <f t="shared" si="11"/>
        <v>0</v>
      </c>
      <c r="BF29" s="5">
        <f t="shared" si="12"/>
        <v>0</v>
      </c>
      <c r="BG29" s="5">
        <f t="shared" si="13"/>
        <v>0</v>
      </c>
      <c r="BH29" s="6">
        <f t="shared" si="14"/>
        <v>0</v>
      </c>
      <c r="BI29" s="6">
        <f t="shared" si="15"/>
        <v>0</v>
      </c>
      <c r="BJ29" s="6">
        <f t="shared" si="16"/>
        <v>5.9593499999999997</v>
      </c>
      <c r="BK29" s="6">
        <f t="shared" si="17"/>
        <v>140.74154999999999</v>
      </c>
      <c r="BL29" s="6">
        <f t="shared" si="18"/>
        <v>116.19450000000001</v>
      </c>
      <c r="BM29" s="6">
        <f t="shared" si="19"/>
        <v>48.734999999999992</v>
      </c>
      <c r="BN29" s="6">
        <f t="shared" si="20"/>
        <v>0</v>
      </c>
      <c r="BO29" s="3">
        <f t="shared" si="51"/>
        <v>793.00844999999993</v>
      </c>
      <c r="BP29" s="4">
        <f t="shared" si="21"/>
        <v>0</v>
      </c>
      <c r="BQ29" s="4">
        <f t="shared" si="22"/>
        <v>7.0000000000000009</v>
      </c>
      <c r="BR29" s="4">
        <f t="shared" si="23"/>
        <v>32.1</v>
      </c>
      <c r="BS29" s="4">
        <f t="shared" si="24"/>
        <v>0</v>
      </c>
      <c r="BT29" s="4">
        <f t="shared" si="25"/>
        <v>0</v>
      </c>
      <c r="BU29" s="4">
        <f t="shared" si="26"/>
        <v>0</v>
      </c>
      <c r="BV29" s="4">
        <f t="shared" si="27"/>
        <v>0</v>
      </c>
      <c r="BW29" s="5">
        <f t="shared" si="28"/>
        <v>0</v>
      </c>
      <c r="BX29" s="5">
        <f t="shared" si="29"/>
        <v>0</v>
      </c>
      <c r="BY29" s="5">
        <f t="shared" si="30"/>
        <v>19.043333333333333</v>
      </c>
      <c r="BZ29" s="5">
        <f t="shared" si="31"/>
        <v>32.70967741935484</v>
      </c>
      <c r="CA29" s="5">
        <f t="shared" si="32"/>
        <v>0</v>
      </c>
      <c r="CB29" s="5">
        <f t="shared" si="33"/>
        <v>0</v>
      </c>
      <c r="CC29" s="5">
        <f t="shared" si="34"/>
        <v>0</v>
      </c>
      <c r="CD29" s="6">
        <f t="shared" si="35"/>
        <v>0</v>
      </c>
      <c r="CE29" s="6">
        <f t="shared" si="36"/>
        <v>0</v>
      </c>
      <c r="CF29" s="6">
        <f t="shared" si="37"/>
        <v>1.0903225806451611</v>
      </c>
      <c r="CG29" s="6">
        <f t="shared" si="38"/>
        <v>6</v>
      </c>
      <c r="CH29" s="6">
        <f t="shared" si="39"/>
        <v>18</v>
      </c>
      <c r="CI29" s="6">
        <f t="shared" si="40"/>
        <v>12.741935483870968</v>
      </c>
      <c r="CJ29" s="6">
        <f t="shared" si="41"/>
        <v>0</v>
      </c>
      <c r="CK29" s="7">
        <f t="shared" si="52"/>
        <v>128.6852688172043</v>
      </c>
      <c r="CL29" s="4">
        <f t="shared" si="53"/>
        <v>0</v>
      </c>
      <c r="CM29" s="4">
        <f t="shared" si="42"/>
        <v>44.1875</v>
      </c>
      <c r="CN29" s="4">
        <f t="shared" si="42"/>
        <v>33.046500000000002</v>
      </c>
      <c r="CO29" s="4">
        <f t="shared" si="42"/>
        <v>0</v>
      </c>
      <c r="CP29" s="4">
        <f t="shared" si="42"/>
        <v>0</v>
      </c>
      <c r="CQ29" s="4">
        <f t="shared" si="42"/>
        <v>0</v>
      </c>
      <c r="CR29" s="4">
        <f t="shared" si="42"/>
        <v>0</v>
      </c>
      <c r="CS29" s="12">
        <f t="shared" si="54"/>
        <v>772.34000000000015</v>
      </c>
      <c r="CT29" s="5">
        <f t="shared" si="55"/>
        <v>0</v>
      </c>
      <c r="CU29" s="5">
        <f t="shared" si="43"/>
        <v>0</v>
      </c>
      <c r="CV29" s="5">
        <f t="shared" si="43"/>
        <v>148.4012166666667</v>
      </c>
      <c r="CW29" s="5">
        <f t="shared" si="43"/>
        <v>164.88982258064516</v>
      </c>
      <c r="CX29" s="5">
        <f t="shared" si="43"/>
        <v>0</v>
      </c>
      <c r="CY29" s="5">
        <f t="shared" si="43"/>
        <v>0</v>
      </c>
      <c r="CZ29" s="5">
        <f t="shared" si="43"/>
        <v>0</v>
      </c>
      <c r="DA29" s="12">
        <f t="shared" si="56"/>
        <v>3132.9103924731185</v>
      </c>
      <c r="DB29" s="6">
        <f t="shared" si="57"/>
        <v>0</v>
      </c>
      <c r="DC29" s="6">
        <f t="shared" si="44"/>
        <v>0</v>
      </c>
      <c r="DD29" s="6">
        <f t="shared" si="44"/>
        <v>4.8690274193548388</v>
      </c>
      <c r="DE29" s="6">
        <f t="shared" si="44"/>
        <v>134.74154999999999</v>
      </c>
      <c r="DF29" s="6">
        <f t="shared" si="44"/>
        <v>98.194500000000005</v>
      </c>
      <c r="DG29" s="6">
        <f t="shared" si="44"/>
        <v>35.993064516129024</v>
      </c>
      <c r="DH29" s="6">
        <f t="shared" si="44"/>
        <v>0</v>
      </c>
      <c r="DI29" s="12">
        <f t="shared" si="58"/>
        <v>2737.9814193548382</v>
      </c>
      <c r="DJ29" s="11">
        <f t="shared" si="59"/>
        <v>6643.2318118279563</v>
      </c>
      <c r="DK29" s="4">
        <f t="shared" si="60"/>
        <v>129.1875</v>
      </c>
      <c r="DL29" s="4">
        <f t="shared" si="60"/>
        <v>172.25</v>
      </c>
      <c r="DM29" s="4">
        <f t="shared" si="60"/>
        <v>172.25</v>
      </c>
      <c r="DN29" s="12">
        <f t="shared" si="61"/>
        <v>5.9784421867440747</v>
      </c>
      <c r="DO29" s="12">
        <f t="shared" si="45"/>
        <v>18.188159027420138</v>
      </c>
      <c r="DP29" s="12">
        <f t="shared" si="62"/>
        <v>16.89539285547076</v>
      </c>
      <c r="DQ29" s="11">
        <f t="shared" si="63"/>
        <v>41.061994069634977</v>
      </c>
      <c r="DR29" s="4">
        <f t="shared" si="46"/>
        <v>772.34000000000015</v>
      </c>
      <c r="DS29" s="4">
        <f t="shared" si="46"/>
        <v>3132.9103924731189</v>
      </c>
      <c r="DT29" s="4">
        <f t="shared" si="46"/>
        <v>2910.2314193548386</v>
      </c>
      <c r="DU29" s="14">
        <f t="shared" si="64"/>
        <v>6815.4818118279582</v>
      </c>
      <c r="DV29" s="14">
        <f t="shared" si="65"/>
        <v>34077.409059139791</v>
      </c>
    </row>
    <row r="30" spans="2:126" x14ac:dyDescent="0.25">
      <c r="M30" s="1">
        <v>6</v>
      </c>
      <c r="N30" s="22" t="s">
        <v>40</v>
      </c>
      <c r="O30" s="23">
        <v>0.45</v>
      </c>
      <c r="P30" s="23">
        <v>0.94500000000000006</v>
      </c>
      <c r="Q30" s="23">
        <v>0.85499999999999998</v>
      </c>
      <c r="R30" s="23">
        <v>0.2</v>
      </c>
      <c r="S30" s="23">
        <v>0.25</v>
      </c>
      <c r="T30" s="23">
        <v>0.25</v>
      </c>
      <c r="U30" s="25"/>
      <c r="V30" s="25">
        <v>15</v>
      </c>
      <c r="W30" s="25">
        <v>10</v>
      </c>
      <c r="X30" s="25"/>
      <c r="Y30" s="25"/>
      <c r="Z30" s="25"/>
      <c r="AA30" s="25"/>
      <c r="AB30" s="25">
        <f t="shared" si="47"/>
        <v>25</v>
      </c>
      <c r="AC30" s="26"/>
      <c r="AD30" s="26">
        <v>21</v>
      </c>
      <c r="AE30" s="26">
        <v>30</v>
      </c>
      <c r="AF30" s="26">
        <v>31</v>
      </c>
      <c r="AG30" s="26">
        <v>30</v>
      </c>
      <c r="AH30" s="26"/>
      <c r="AI30" s="26"/>
      <c r="AJ30" s="26">
        <f t="shared" si="48"/>
        <v>112</v>
      </c>
      <c r="AK30" s="27"/>
      <c r="AL30" s="27"/>
      <c r="AM30" s="27"/>
      <c r="AN30" s="27">
        <v>1</v>
      </c>
      <c r="AO30" s="27">
        <v>30</v>
      </c>
      <c r="AP30" s="27">
        <v>15</v>
      </c>
      <c r="AQ30" s="27"/>
      <c r="AR30" s="27">
        <f t="shared" si="49"/>
        <v>46</v>
      </c>
      <c r="AS30" s="3">
        <f t="shared" si="50"/>
        <v>183</v>
      </c>
      <c r="AT30" s="4">
        <f t="shared" si="0"/>
        <v>0</v>
      </c>
      <c r="AU30" s="4">
        <f t="shared" si="1"/>
        <v>30.712500000000002</v>
      </c>
      <c r="AV30" s="4">
        <f t="shared" si="2"/>
        <v>21.015000000000001</v>
      </c>
      <c r="AW30" s="4">
        <f t="shared" si="3"/>
        <v>0</v>
      </c>
      <c r="AX30" s="4">
        <f t="shared" si="4"/>
        <v>0</v>
      </c>
      <c r="AY30" s="4">
        <f t="shared" si="5"/>
        <v>0</v>
      </c>
      <c r="AZ30" s="4">
        <f t="shared" si="6"/>
        <v>0</v>
      </c>
      <c r="BA30" s="5">
        <f t="shared" si="7"/>
        <v>0</v>
      </c>
      <c r="BB30" s="5">
        <f t="shared" si="8"/>
        <v>92.676149999999993</v>
      </c>
      <c r="BC30" s="5">
        <f t="shared" si="9"/>
        <v>173.21850000000003</v>
      </c>
      <c r="BD30" s="5">
        <f t="shared" si="10"/>
        <v>204.18615</v>
      </c>
      <c r="BE30" s="5">
        <f t="shared" si="11"/>
        <v>150.5385</v>
      </c>
      <c r="BF30" s="5">
        <f t="shared" si="12"/>
        <v>0</v>
      </c>
      <c r="BG30" s="5">
        <f t="shared" si="13"/>
        <v>0</v>
      </c>
      <c r="BH30" s="6">
        <f t="shared" si="14"/>
        <v>0</v>
      </c>
      <c r="BI30" s="6">
        <f t="shared" si="15"/>
        <v>0</v>
      </c>
      <c r="BJ30" s="6">
        <f t="shared" si="16"/>
        <v>0</v>
      </c>
      <c r="BK30" s="6">
        <f t="shared" si="17"/>
        <v>4.5400499999999999</v>
      </c>
      <c r="BL30" s="6">
        <f t="shared" si="18"/>
        <v>116.19450000000001</v>
      </c>
      <c r="BM30" s="6">
        <f t="shared" si="19"/>
        <v>29.240999999999996</v>
      </c>
      <c r="BN30" s="6">
        <f t="shared" si="20"/>
        <v>0</v>
      </c>
      <c r="BO30" s="3">
        <f t="shared" si="51"/>
        <v>822.32234999999991</v>
      </c>
      <c r="BP30" s="4">
        <f t="shared" si="21"/>
        <v>0</v>
      </c>
      <c r="BQ30" s="4">
        <f t="shared" si="22"/>
        <v>4.2</v>
      </c>
      <c r="BR30" s="4">
        <f t="shared" si="23"/>
        <v>10.35483870967742</v>
      </c>
      <c r="BS30" s="4">
        <f t="shared" si="24"/>
        <v>0</v>
      </c>
      <c r="BT30" s="4">
        <f t="shared" si="25"/>
        <v>0</v>
      </c>
      <c r="BU30" s="4">
        <f t="shared" si="26"/>
        <v>0</v>
      </c>
      <c r="BV30" s="4">
        <f t="shared" si="27"/>
        <v>0</v>
      </c>
      <c r="BW30" s="5">
        <f t="shared" si="28"/>
        <v>0</v>
      </c>
      <c r="BX30" s="5">
        <f t="shared" si="29"/>
        <v>21.745161290322581</v>
      </c>
      <c r="BY30" s="5">
        <f t="shared" si="30"/>
        <v>19.7</v>
      </c>
      <c r="BZ30" s="5">
        <f t="shared" si="31"/>
        <v>33.799999999999997</v>
      </c>
      <c r="CA30" s="5">
        <f t="shared" si="32"/>
        <v>5.806451612903226</v>
      </c>
      <c r="CB30" s="5">
        <f t="shared" si="33"/>
        <v>0</v>
      </c>
      <c r="CC30" s="5">
        <f t="shared" si="34"/>
        <v>0</v>
      </c>
      <c r="CD30" s="6">
        <f t="shared" si="35"/>
        <v>0</v>
      </c>
      <c r="CE30" s="6">
        <f t="shared" si="36"/>
        <v>0</v>
      </c>
      <c r="CF30" s="6">
        <f t="shared" si="37"/>
        <v>0</v>
      </c>
      <c r="CG30" s="6">
        <f t="shared" si="38"/>
        <v>0.19354838709677419</v>
      </c>
      <c r="CH30" s="6">
        <f t="shared" si="39"/>
        <v>18</v>
      </c>
      <c r="CI30" s="6">
        <f t="shared" si="40"/>
        <v>7.645161290322581</v>
      </c>
      <c r="CJ30" s="6">
        <f t="shared" si="41"/>
        <v>0</v>
      </c>
      <c r="CK30" s="7">
        <f t="shared" si="52"/>
        <v>121.44516129032257</v>
      </c>
      <c r="CL30" s="4">
        <f t="shared" si="53"/>
        <v>0</v>
      </c>
      <c r="CM30" s="4">
        <f t="shared" si="42"/>
        <v>26.512500000000003</v>
      </c>
      <c r="CN30" s="4">
        <f t="shared" si="42"/>
        <v>10.660161290322581</v>
      </c>
      <c r="CO30" s="4">
        <f t="shared" si="42"/>
        <v>0</v>
      </c>
      <c r="CP30" s="4">
        <f t="shared" si="42"/>
        <v>0</v>
      </c>
      <c r="CQ30" s="4">
        <f t="shared" si="42"/>
        <v>0</v>
      </c>
      <c r="CR30" s="4">
        <f t="shared" si="42"/>
        <v>0</v>
      </c>
      <c r="CS30" s="12">
        <f t="shared" si="54"/>
        <v>371.72661290322583</v>
      </c>
      <c r="CT30" s="5">
        <f t="shared" si="55"/>
        <v>0</v>
      </c>
      <c r="CU30" s="5">
        <f t="shared" si="43"/>
        <v>70.930988709677408</v>
      </c>
      <c r="CV30" s="5">
        <f t="shared" si="43"/>
        <v>153.51850000000005</v>
      </c>
      <c r="CW30" s="5">
        <f t="shared" si="43"/>
        <v>170.38614999999999</v>
      </c>
      <c r="CX30" s="5">
        <f t="shared" si="43"/>
        <v>144.73204838709677</v>
      </c>
      <c r="CY30" s="5">
        <f t="shared" si="43"/>
        <v>0</v>
      </c>
      <c r="CZ30" s="5">
        <f t="shared" si="43"/>
        <v>0</v>
      </c>
      <c r="DA30" s="12">
        <f t="shared" si="56"/>
        <v>5395.6768709677417</v>
      </c>
      <c r="DB30" s="6">
        <f t="shared" si="57"/>
        <v>0</v>
      </c>
      <c r="DC30" s="6">
        <f t="shared" si="44"/>
        <v>0</v>
      </c>
      <c r="DD30" s="6">
        <f t="shared" si="44"/>
        <v>0</v>
      </c>
      <c r="DE30" s="6">
        <f t="shared" si="44"/>
        <v>4.3465016129032259</v>
      </c>
      <c r="DF30" s="6">
        <f t="shared" si="44"/>
        <v>98.194500000000005</v>
      </c>
      <c r="DG30" s="6">
        <f t="shared" si="44"/>
        <v>21.595838709677416</v>
      </c>
      <c r="DH30" s="6">
        <f t="shared" si="44"/>
        <v>0</v>
      </c>
      <c r="DI30" s="12">
        <f t="shared" si="58"/>
        <v>1241.3684032258063</v>
      </c>
      <c r="DJ30" s="11">
        <f t="shared" si="59"/>
        <v>7008.7718870967738</v>
      </c>
      <c r="DK30" s="4">
        <f t="shared" si="60"/>
        <v>172.25</v>
      </c>
      <c r="DL30" s="4">
        <f t="shared" si="60"/>
        <v>215.3125</v>
      </c>
      <c r="DM30" s="4">
        <f t="shared" si="60"/>
        <v>215.3125</v>
      </c>
      <c r="DN30" s="12">
        <f t="shared" si="61"/>
        <v>2.1580645161290324</v>
      </c>
      <c r="DO30" s="12">
        <f t="shared" si="45"/>
        <v>25.059747441359612</v>
      </c>
      <c r="DP30" s="12">
        <f t="shared" si="62"/>
        <v>6.7654265461866183</v>
      </c>
      <c r="DQ30" s="11">
        <f t="shared" si="63"/>
        <v>33.98323850367526</v>
      </c>
      <c r="DR30" s="4">
        <f t="shared" si="46"/>
        <v>371.72661290322583</v>
      </c>
      <c r="DS30" s="4">
        <f t="shared" si="46"/>
        <v>5395.6768709677417</v>
      </c>
      <c r="DT30" s="4">
        <f t="shared" si="46"/>
        <v>1456.6809032258063</v>
      </c>
      <c r="DU30" s="14">
        <f t="shared" si="64"/>
        <v>7224.0843870967738</v>
      </c>
      <c r="DV30" s="14">
        <f t="shared" si="65"/>
        <v>36120.421935483871</v>
      </c>
    </row>
    <row r="31" spans="2:126" x14ac:dyDescent="0.25">
      <c r="M31" s="1">
        <v>7</v>
      </c>
      <c r="N31" s="22" t="s">
        <v>41</v>
      </c>
      <c r="O31" s="23">
        <v>0.27</v>
      </c>
      <c r="P31" s="23">
        <v>1.0349999999999999</v>
      </c>
      <c r="Q31" s="23">
        <v>0.27</v>
      </c>
      <c r="R31" s="23">
        <v>0.15</v>
      </c>
      <c r="S31" s="23">
        <v>0.2</v>
      </c>
      <c r="T31" s="23">
        <v>0.3</v>
      </c>
      <c r="U31" s="25">
        <v>21</v>
      </c>
      <c r="V31" s="25">
        <v>30</v>
      </c>
      <c r="W31" s="25">
        <v>30</v>
      </c>
      <c r="X31" s="25"/>
      <c r="Y31" s="25"/>
      <c r="Z31" s="25"/>
      <c r="AA31" s="25"/>
      <c r="AB31" s="25">
        <f t="shared" si="47"/>
        <v>81</v>
      </c>
      <c r="AC31" s="26"/>
      <c r="AD31" s="26">
        <v>1</v>
      </c>
      <c r="AE31" s="26">
        <v>30</v>
      </c>
      <c r="AF31" s="26">
        <v>15</v>
      </c>
      <c r="AG31" s="26"/>
      <c r="AH31" s="26"/>
      <c r="AI31" s="26"/>
      <c r="AJ31" s="26">
        <f t="shared" si="48"/>
        <v>46</v>
      </c>
      <c r="AK31" s="27"/>
      <c r="AL31" s="27"/>
      <c r="AM31" s="27"/>
      <c r="AN31" s="27"/>
      <c r="AO31" s="27"/>
      <c r="AP31" s="27">
        <v>6</v>
      </c>
      <c r="AQ31" s="27">
        <v>30</v>
      </c>
      <c r="AR31" s="27">
        <f t="shared" si="49"/>
        <v>36</v>
      </c>
      <c r="AS31" s="3">
        <f t="shared" si="50"/>
        <v>163</v>
      </c>
      <c r="AT31" s="4">
        <f t="shared" si="0"/>
        <v>18.484200000000001</v>
      </c>
      <c r="AU31" s="4">
        <f t="shared" si="1"/>
        <v>36.855000000000004</v>
      </c>
      <c r="AV31" s="4">
        <f t="shared" si="2"/>
        <v>37.826999999999998</v>
      </c>
      <c r="AW31" s="4">
        <f t="shared" si="3"/>
        <v>0</v>
      </c>
      <c r="AX31" s="4">
        <f t="shared" si="4"/>
        <v>0</v>
      </c>
      <c r="AY31" s="4">
        <f t="shared" si="5"/>
        <v>0</v>
      </c>
      <c r="AZ31" s="4">
        <f t="shared" si="6"/>
        <v>0</v>
      </c>
      <c r="BA31" s="5">
        <f t="shared" si="7"/>
        <v>0</v>
      </c>
      <c r="BB31" s="5">
        <f t="shared" si="8"/>
        <v>4.8334499999999991</v>
      </c>
      <c r="BC31" s="5">
        <f t="shared" si="9"/>
        <v>189.71549999999999</v>
      </c>
      <c r="BD31" s="5">
        <f t="shared" si="10"/>
        <v>108.20924999999998</v>
      </c>
      <c r="BE31" s="5">
        <f t="shared" si="11"/>
        <v>0</v>
      </c>
      <c r="BF31" s="5">
        <f t="shared" si="12"/>
        <v>0</v>
      </c>
      <c r="BG31" s="5">
        <f t="shared" si="13"/>
        <v>0</v>
      </c>
      <c r="BH31" s="6">
        <f t="shared" si="14"/>
        <v>0</v>
      </c>
      <c r="BI31" s="6">
        <f t="shared" si="15"/>
        <v>0</v>
      </c>
      <c r="BJ31" s="6">
        <f t="shared" si="16"/>
        <v>0</v>
      </c>
      <c r="BK31" s="6">
        <f t="shared" si="17"/>
        <v>0</v>
      </c>
      <c r="BL31" s="6">
        <f t="shared" si="18"/>
        <v>0</v>
      </c>
      <c r="BM31" s="6">
        <f t="shared" si="19"/>
        <v>3.6936</v>
      </c>
      <c r="BN31" s="6">
        <f t="shared" si="20"/>
        <v>9.8010000000000002</v>
      </c>
      <c r="BO31" s="3">
        <f t="shared" si="51"/>
        <v>409.41899999999998</v>
      </c>
      <c r="BP31" s="4">
        <f t="shared" si="21"/>
        <v>7.1129032258064511</v>
      </c>
      <c r="BQ31" s="4">
        <f t="shared" si="22"/>
        <v>8.4</v>
      </c>
      <c r="BR31" s="4">
        <f t="shared" si="23"/>
        <v>31.06451612903226</v>
      </c>
      <c r="BS31" s="4">
        <f t="shared" si="24"/>
        <v>0</v>
      </c>
      <c r="BT31" s="4">
        <f t="shared" si="25"/>
        <v>0</v>
      </c>
      <c r="BU31" s="4">
        <f t="shared" si="26"/>
        <v>0</v>
      </c>
      <c r="BV31" s="4">
        <f t="shared" si="27"/>
        <v>0</v>
      </c>
      <c r="BW31" s="5">
        <f t="shared" si="28"/>
        <v>0</v>
      </c>
      <c r="BX31" s="5">
        <f t="shared" si="29"/>
        <v>1.0354838709677419</v>
      </c>
      <c r="BY31" s="5">
        <f t="shared" si="30"/>
        <v>19.7</v>
      </c>
      <c r="BZ31" s="5">
        <f t="shared" si="31"/>
        <v>16.35483870967742</v>
      </c>
      <c r="CA31" s="5">
        <f t="shared" si="32"/>
        <v>0</v>
      </c>
      <c r="CB31" s="5">
        <f t="shared" si="33"/>
        <v>0</v>
      </c>
      <c r="CC31" s="5">
        <f t="shared" si="34"/>
        <v>0</v>
      </c>
      <c r="CD31" s="6">
        <f t="shared" si="35"/>
        <v>0</v>
      </c>
      <c r="CE31" s="6">
        <f t="shared" si="36"/>
        <v>0</v>
      </c>
      <c r="CF31" s="6">
        <f t="shared" si="37"/>
        <v>0</v>
      </c>
      <c r="CG31" s="6">
        <f t="shared" si="38"/>
        <v>0</v>
      </c>
      <c r="CH31" s="6">
        <f t="shared" si="39"/>
        <v>0</v>
      </c>
      <c r="CI31" s="6">
        <f t="shared" si="40"/>
        <v>3.0580645161290323</v>
      </c>
      <c r="CJ31" s="6">
        <f t="shared" si="41"/>
        <v>32</v>
      </c>
      <c r="CK31" s="7">
        <f t="shared" si="52"/>
        <v>118.72580645161291</v>
      </c>
      <c r="CL31" s="4">
        <f t="shared" si="53"/>
        <v>11.371296774193549</v>
      </c>
      <c r="CM31" s="4">
        <f t="shared" si="42"/>
        <v>28.455000000000005</v>
      </c>
      <c r="CN31" s="4">
        <f t="shared" si="42"/>
        <v>6.7624838709677384</v>
      </c>
      <c r="CO31" s="4">
        <f t="shared" si="42"/>
        <v>0</v>
      </c>
      <c r="CP31" s="4">
        <f t="shared" si="42"/>
        <v>0</v>
      </c>
      <c r="CQ31" s="4">
        <f t="shared" si="42"/>
        <v>0</v>
      </c>
      <c r="CR31" s="4">
        <f t="shared" si="42"/>
        <v>0</v>
      </c>
      <c r="CS31" s="12">
        <f t="shared" si="54"/>
        <v>465.88780645161296</v>
      </c>
      <c r="CT31" s="5">
        <f t="shared" si="55"/>
        <v>0</v>
      </c>
      <c r="CU31" s="5">
        <f t="shared" si="43"/>
        <v>3.7979661290322575</v>
      </c>
      <c r="CV31" s="5">
        <f t="shared" si="43"/>
        <v>170.0155</v>
      </c>
      <c r="CW31" s="5">
        <f t="shared" si="43"/>
        <v>91.85441129032256</v>
      </c>
      <c r="CX31" s="5">
        <f t="shared" si="43"/>
        <v>0</v>
      </c>
      <c r="CY31" s="5">
        <f t="shared" si="43"/>
        <v>0</v>
      </c>
      <c r="CZ31" s="5">
        <f t="shared" si="43"/>
        <v>0</v>
      </c>
      <c r="DA31" s="12">
        <f t="shared" si="56"/>
        <v>2656.6787741935477</v>
      </c>
      <c r="DB31" s="6">
        <f t="shared" si="57"/>
        <v>0</v>
      </c>
      <c r="DC31" s="6">
        <f t="shared" si="44"/>
        <v>0</v>
      </c>
      <c r="DD31" s="6">
        <f t="shared" si="44"/>
        <v>0</v>
      </c>
      <c r="DE31" s="6">
        <f t="shared" si="44"/>
        <v>0</v>
      </c>
      <c r="DF31" s="6">
        <f t="shared" si="44"/>
        <v>0</v>
      </c>
      <c r="DG31" s="6">
        <f t="shared" si="44"/>
        <v>0.6355354838709677</v>
      </c>
      <c r="DH31" s="6">
        <f t="shared" si="44"/>
        <v>-22.198999999999998</v>
      </c>
      <c r="DI31" s="12">
        <f t="shared" si="58"/>
        <v>-215.63464516129031</v>
      </c>
      <c r="DJ31" s="11">
        <f t="shared" si="59"/>
        <v>2906.9319354838703</v>
      </c>
      <c r="DK31" s="4">
        <f t="shared" si="60"/>
        <v>129.1875</v>
      </c>
      <c r="DL31" s="4">
        <f t="shared" si="60"/>
        <v>172.25</v>
      </c>
      <c r="DM31" s="4">
        <f t="shared" si="60"/>
        <v>258.375</v>
      </c>
      <c r="DN31" s="12">
        <f t="shared" si="61"/>
        <v>3.606291680322113</v>
      </c>
      <c r="DO31" s="12">
        <f t="shared" si="45"/>
        <v>15.423389109977055</v>
      </c>
      <c r="DP31" s="12">
        <f t="shared" si="62"/>
        <v>0.16541985423787009</v>
      </c>
      <c r="DQ31" s="11">
        <f t="shared" si="63"/>
        <v>19.195100644537039</v>
      </c>
      <c r="DR31" s="4">
        <f t="shared" si="46"/>
        <v>465.88780645161296</v>
      </c>
      <c r="DS31" s="4">
        <f t="shared" si="46"/>
        <v>2656.6787741935477</v>
      </c>
      <c r="DT31" s="4">
        <f t="shared" si="46"/>
        <v>42.740354838709685</v>
      </c>
      <c r="DU31" s="14">
        <f t="shared" si="64"/>
        <v>3165.3069354838703</v>
      </c>
      <c r="DV31" s="14">
        <f t="shared" si="65"/>
        <v>15826.534677419351</v>
      </c>
    </row>
    <row r="32" spans="2:126" ht="36" x14ac:dyDescent="0.25">
      <c r="M32" s="1">
        <v>8</v>
      </c>
      <c r="N32" s="22" t="s">
        <v>42</v>
      </c>
      <c r="O32" s="23">
        <v>0.36000000000000004</v>
      </c>
      <c r="P32" s="23">
        <v>1.125</v>
      </c>
      <c r="Q32" s="23">
        <v>0.67500000000000004</v>
      </c>
      <c r="R32" s="21">
        <v>0.15</v>
      </c>
      <c r="S32" s="21">
        <v>0.45</v>
      </c>
      <c r="T32" s="23">
        <v>0.6</v>
      </c>
      <c r="U32" s="25"/>
      <c r="V32" s="25">
        <v>10</v>
      </c>
      <c r="W32" s="25">
        <v>30</v>
      </c>
      <c r="X32" s="25"/>
      <c r="Y32" s="25"/>
      <c r="Z32" s="25"/>
      <c r="AA32" s="25"/>
      <c r="AB32" s="25">
        <f t="shared" si="47"/>
        <v>40</v>
      </c>
      <c r="AC32" s="26"/>
      <c r="AD32" s="26">
        <v>1</v>
      </c>
      <c r="AE32" s="26">
        <v>30</v>
      </c>
      <c r="AF32" s="26">
        <v>31</v>
      </c>
      <c r="AG32" s="26">
        <v>15</v>
      </c>
      <c r="AH32" s="26"/>
      <c r="AI32" s="26"/>
      <c r="AJ32" s="26">
        <f t="shared" si="48"/>
        <v>77</v>
      </c>
      <c r="AK32" s="27"/>
      <c r="AL32" s="27"/>
      <c r="AM32" s="27"/>
      <c r="AN32" s="27">
        <v>16</v>
      </c>
      <c r="AO32" s="27">
        <v>20</v>
      </c>
      <c r="AP32" s="27"/>
      <c r="AQ32" s="27"/>
      <c r="AR32" s="27">
        <f t="shared" si="49"/>
        <v>36</v>
      </c>
      <c r="AS32" s="3">
        <f t="shared" si="50"/>
        <v>153</v>
      </c>
      <c r="AT32" s="4">
        <f t="shared" si="0"/>
        <v>0</v>
      </c>
      <c r="AU32" s="4">
        <f t="shared" si="1"/>
        <v>16.380000000000003</v>
      </c>
      <c r="AV32" s="4">
        <f t="shared" si="2"/>
        <v>50.436000000000007</v>
      </c>
      <c r="AW32" s="4">
        <f t="shared" si="3"/>
        <v>0</v>
      </c>
      <c r="AX32" s="4">
        <f t="shared" si="4"/>
        <v>0</v>
      </c>
      <c r="AY32" s="4">
        <f t="shared" si="5"/>
        <v>0</v>
      </c>
      <c r="AZ32" s="4">
        <f t="shared" si="6"/>
        <v>0</v>
      </c>
      <c r="BA32" s="5">
        <f t="shared" si="7"/>
        <v>0</v>
      </c>
      <c r="BB32" s="5">
        <f t="shared" si="8"/>
        <v>5.2537500000000001</v>
      </c>
      <c r="BC32" s="5">
        <f t="shared" si="9"/>
        <v>206.21250000000001</v>
      </c>
      <c r="BD32" s="5">
        <f t="shared" si="10"/>
        <v>243.07874999999999</v>
      </c>
      <c r="BE32" s="5">
        <f t="shared" si="11"/>
        <v>89.606249999999989</v>
      </c>
      <c r="BF32" s="5">
        <f t="shared" si="12"/>
        <v>0</v>
      </c>
      <c r="BG32" s="5">
        <f t="shared" si="13"/>
        <v>0</v>
      </c>
      <c r="BH32" s="6">
        <f t="shared" si="14"/>
        <v>0</v>
      </c>
      <c r="BI32" s="6">
        <f t="shared" si="15"/>
        <v>0</v>
      </c>
      <c r="BJ32" s="6">
        <f t="shared" si="16"/>
        <v>0</v>
      </c>
      <c r="BK32" s="6">
        <f t="shared" si="17"/>
        <v>57.347999999999999</v>
      </c>
      <c r="BL32" s="6">
        <f t="shared" si="18"/>
        <v>61.155000000000008</v>
      </c>
      <c r="BM32" s="6">
        <f t="shared" si="19"/>
        <v>0</v>
      </c>
      <c r="BN32" s="6">
        <f t="shared" si="20"/>
        <v>0</v>
      </c>
      <c r="BO32" s="3">
        <f t="shared" si="51"/>
        <v>729.47024999999985</v>
      </c>
      <c r="BP32" s="4">
        <f t="shared" si="21"/>
        <v>0</v>
      </c>
      <c r="BQ32" s="4">
        <f t="shared" si="22"/>
        <v>2.8</v>
      </c>
      <c r="BR32" s="4">
        <f t="shared" si="23"/>
        <v>31.06451612903226</v>
      </c>
      <c r="BS32" s="4">
        <f t="shared" si="24"/>
        <v>0</v>
      </c>
      <c r="BT32" s="4">
        <f t="shared" si="25"/>
        <v>0</v>
      </c>
      <c r="BU32" s="4">
        <f t="shared" si="26"/>
        <v>0</v>
      </c>
      <c r="BV32" s="4">
        <f t="shared" si="27"/>
        <v>0</v>
      </c>
      <c r="BW32" s="5">
        <f t="shared" si="28"/>
        <v>0</v>
      </c>
      <c r="BX32" s="5">
        <f t="shared" si="29"/>
        <v>1.0354838709677419</v>
      </c>
      <c r="BY32" s="5">
        <f t="shared" si="30"/>
        <v>19.7</v>
      </c>
      <c r="BZ32" s="5">
        <f t="shared" si="31"/>
        <v>33.799999999999997</v>
      </c>
      <c r="CA32" s="5">
        <f t="shared" si="32"/>
        <v>2.903225806451613</v>
      </c>
      <c r="CB32" s="5">
        <f t="shared" si="33"/>
        <v>0</v>
      </c>
      <c r="CC32" s="5">
        <f t="shared" si="34"/>
        <v>0</v>
      </c>
      <c r="CD32" s="6">
        <f t="shared" si="35"/>
        <v>0</v>
      </c>
      <c r="CE32" s="6">
        <f t="shared" si="36"/>
        <v>0</v>
      </c>
      <c r="CF32" s="6">
        <f t="shared" si="37"/>
        <v>0</v>
      </c>
      <c r="CG32" s="6">
        <f t="shared" si="38"/>
        <v>3.096774193548387</v>
      </c>
      <c r="CH32" s="6">
        <f t="shared" si="39"/>
        <v>12</v>
      </c>
      <c r="CI32" s="6">
        <f t="shared" si="40"/>
        <v>0</v>
      </c>
      <c r="CJ32" s="6">
        <f t="shared" si="41"/>
        <v>0</v>
      </c>
      <c r="CK32" s="7">
        <f t="shared" si="52"/>
        <v>106.4</v>
      </c>
      <c r="CL32" s="4">
        <f t="shared" si="53"/>
        <v>0</v>
      </c>
      <c r="CM32" s="4">
        <f t="shared" si="42"/>
        <v>13.580000000000002</v>
      </c>
      <c r="CN32" s="4">
        <f t="shared" si="42"/>
        <v>19.371483870967747</v>
      </c>
      <c r="CO32" s="4">
        <f t="shared" si="42"/>
        <v>0</v>
      </c>
      <c r="CP32" s="4">
        <f t="shared" si="42"/>
        <v>0</v>
      </c>
      <c r="CQ32" s="4">
        <f t="shared" si="42"/>
        <v>0</v>
      </c>
      <c r="CR32" s="4">
        <f t="shared" si="42"/>
        <v>0</v>
      </c>
      <c r="CS32" s="12">
        <f t="shared" si="54"/>
        <v>329.51483870967752</v>
      </c>
      <c r="CT32" s="5">
        <f t="shared" si="55"/>
        <v>0</v>
      </c>
      <c r="CU32" s="5">
        <f t="shared" si="43"/>
        <v>4.2182661290322585</v>
      </c>
      <c r="CV32" s="5">
        <f t="shared" si="43"/>
        <v>186.51250000000002</v>
      </c>
      <c r="CW32" s="5">
        <f t="shared" si="43"/>
        <v>209.27875</v>
      </c>
      <c r="CX32" s="5">
        <f t="shared" si="43"/>
        <v>86.703024193548373</v>
      </c>
      <c r="CY32" s="5">
        <f t="shared" si="43"/>
        <v>0</v>
      </c>
      <c r="CZ32" s="5">
        <f t="shared" si="43"/>
        <v>0</v>
      </c>
      <c r="DA32" s="12">
        <f t="shared" si="56"/>
        <v>4867.1254032258057</v>
      </c>
      <c r="DB32" s="6">
        <f t="shared" si="57"/>
        <v>0</v>
      </c>
      <c r="DC32" s="6">
        <f t="shared" si="44"/>
        <v>0</v>
      </c>
      <c r="DD32" s="6">
        <f t="shared" si="44"/>
        <v>0</v>
      </c>
      <c r="DE32" s="6">
        <f t="shared" si="44"/>
        <v>54.251225806451615</v>
      </c>
      <c r="DF32" s="6">
        <f t="shared" si="44"/>
        <v>49.155000000000008</v>
      </c>
      <c r="DG32" s="6">
        <f t="shared" si="44"/>
        <v>0</v>
      </c>
      <c r="DH32" s="6">
        <f t="shared" si="44"/>
        <v>0</v>
      </c>
      <c r="DI32" s="12">
        <f t="shared" si="58"/>
        <v>1034.0622580645163</v>
      </c>
      <c r="DJ32" s="11">
        <f t="shared" si="59"/>
        <v>6230.7024999999994</v>
      </c>
      <c r="DK32" s="4">
        <f t="shared" si="60"/>
        <v>129.1875</v>
      </c>
      <c r="DL32" s="4">
        <f t="shared" si="60"/>
        <v>387.5625</v>
      </c>
      <c r="DM32" s="4">
        <f t="shared" si="60"/>
        <v>516.75</v>
      </c>
      <c r="DN32" s="12">
        <f t="shared" si="61"/>
        <v>2.5506712236840059</v>
      </c>
      <c r="DO32" s="12">
        <f t="shared" si="45"/>
        <v>12.558298089278003</v>
      </c>
      <c r="DP32" s="12">
        <f t="shared" si="62"/>
        <v>3.0010880659206896</v>
      </c>
      <c r="DQ32" s="11">
        <f t="shared" si="63"/>
        <v>18.110057378882697</v>
      </c>
      <c r="DR32" s="4">
        <f t="shared" si="46"/>
        <v>329.51483870967752</v>
      </c>
      <c r="DS32" s="4">
        <f t="shared" si="46"/>
        <v>4867.1254032258057</v>
      </c>
      <c r="DT32" s="4">
        <f t="shared" si="46"/>
        <v>1550.8122580645163</v>
      </c>
      <c r="DU32" s="14">
        <f t="shared" si="64"/>
        <v>6747.4524999999994</v>
      </c>
      <c r="DV32" s="14">
        <f t="shared" si="65"/>
        <v>33737.262499999997</v>
      </c>
    </row>
    <row r="33" spans="13:126" ht="54" x14ac:dyDescent="0.25">
      <c r="M33" s="1">
        <v>9</v>
      </c>
      <c r="N33" s="19" t="s">
        <v>43</v>
      </c>
      <c r="O33" s="23">
        <v>0.36000000000000004</v>
      </c>
      <c r="P33" s="23">
        <v>0.9</v>
      </c>
      <c r="Q33" s="23">
        <v>0.85499999999999998</v>
      </c>
      <c r="R33" s="23">
        <v>0.15</v>
      </c>
      <c r="S33" s="23">
        <v>0.5</v>
      </c>
      <c r="T33" s="23">
        <v>0.8</v>
      </c>
      <c r="U33" s="25">
        <v>11</v>
      </c>
      <c r="V33" s="25">
        <v>30</v>
      </c>
      <c r="W33" s="25">
        <v>31</v>
      </c>
      <c r="X33" s="25">
        <v>10</v>
      </c>
      <c r="Y33" s="25"/>
      <c r="Z33" s="25"/>
      <c r="AA33" s="25"/>
      <c r="AB33" s="25">
        <f t="shared" si="47"/>
        <v>82</v>
      </c>
      <c r="AC33" s="26"/>
      <c r="AD33" s="26"/>
      <c r="AE33" s="26">
        <v>20</v>
      </c>
      <c r="AF33" s="26">
        <v>31</v>
      </c>
      <c r="AG33" s="26">
        <v>25</v>
      </c>
      <c r="AH33" s="26"/>
      <c r="AI33" s="26"/>
      <c r="AJ33" s="26">
        <f t="shared" si="48"/>
        <v>76</v>
      </c>
      <c r="AK33" s="27"/>
      <c r="AL33" s="27"/>
      <c r="AM33" s="27"/>
      <c r="AN33" s="27">
        <v>6</v>
      </c>
      <c r="AO33" s="27">
        <v>30</v>
      </c>
      <c r="AP33" s="27">
        <v>25</v>
      </c>
      <c r="AQ33" s="27"/>
      <c r="AR33" s="27">
        <f t="shared" si="49"/>
        <v>61</v>
      </c>
      <c r="AS33" s="3">
        <f t="shared" si="50"/>
        <v>219</v>
      </c>
      <c r="AT33" s="4">
        <f t="shared" si="0"/>
        <v>12.909600000000001</v>
      </c>
      <c r="AU33" s="4">
        <f t="shared" si="1"/>
        <v>49.140000000000008</v>
      </c>
      <c r="AV33" s="4">
        <f t="shared" si="2"/>
        <v>52.117200000000011</v>
      </c>
      <c r="AW33" s="4">
        <f t="shared" si="3"/>
        <v>21.996000000000002</v>
      </c>
      <c r="AX33" s="4">
        <f t="shared" si="4"/>
        <v>0</v>
      </c>
      <c r="AY33" s="4">
        <f t="shared" si="5"/>
        <v>0</v>
      </c>
      <c r="AZ33" s="4">
        <f t="shared" si="6"/>
        <v>0</v>
      </c>
      <c r="BA33" s="5">
        <f t="shared" si="7"/>
        <v>0</v>
      </c>
      <c r="BB33" s="5">
        <f t="shared" si="8"/>
        <v>0</v>
      </c>
      <c r="BC33" s="5">
        <f t="shared" si="9"/>
        <v>109.98</v>
      </c>
      <c r="BD33" s="5">
        <f t="shared" si="10"/>
        <v>194.46299999999999</v>
      </c>
      <c r="BE33" s="5">
        <f t="shared" si="11"/>
        <v>119.47500000000001</v>
      </c>
      <c r="BF33" s="5">
        <f t="shared" si="12"/>
        <v>0</v>
      </c>
      <c r="BG33" s="5">
        <f t="shared" si="13"/>
        <v>0</v>
      </c>
      <c r="BH33" s="6">
        <f t="shared" si="14"/>
        <v>0</v>
      </c>
      <c r="BI33" s="6">
        <f t="shared" si="15"/>
        <v>0</v>
      </c>
      <c r="BJ33" s="6">
        <f t="shared" si="16"/>
        <v>0</v>
      </c>
      <c r="BK33" s="6">
        <f t="shared" si="17"/>
        <v>27.240299999999998</v>
      </c>
      <c r="BL33" s="6">
        <f t="shared" si="18"/>
        <v>116.19450000000001</v>
      </c>
      <c r="BM33" s="6">
        <f t="shared" si="19"/>
        <v>48.734999999999992</v>
      </c>
      <c r="BN33" s="6">
        <f t="shared" si="20"/>
        <v>0</v>
      </c>
      <c r="BO33" s="3">
        <f t="shared" si="51"/>
        <v>752.25060000000019</v>
      </c>
      <c r="BP33" s="4">
        <f t="shared" si="21"/>
        <v>3.7258064516129035</v>
      </c>
      <c r="BQ33" s="4">
        <f t="shared" si="22"/>
        <v>8.4</v>
      </c>
      <c r="BR33" s="4">
        <f t="shared" si="23"/>
        <v>32.1</v>
      </c>
      <c r="BS33" s="4">
        <f t="shared" si="24"/>
        <v>6.5666666666666664</v>
      </c>
      <c r="BT33" s="4">
        <f t="shared" si="25"/>
        <v>0</v>
      </c>
      <c r="BU33" s="4">
        <f t="shared" si="26"/>
        <v>0</v>
      </c>
      <c r="BV33" s="4">
        <f t="shared" si="27"/>
        <v>0</v>
      </c>
      <c r="BW33" s="5">
        <f t="shared" si="28"/>
        <v>0</v>
      </c>
      <c r="BX33" s="5">
        <f t="shared" si="29"/>
        <v>0</v>
      </c>
      <c r="BY33" s="5">
        <f t="shared" si="30"/>
        <v>13.133333333333333</v>
      </c>
      <c r="BZ33" s="5">
        <f t="shared" si="31"/>
        <v>33.799999999999997</v>
      </c>
      <c r="CA33" s="5">
        <f t="shared" si="32"/>
        <v>4.8387096774193541</v>
      </c>
      <c r="CB33" s="5">
        <f t="shared" si="33"/>
        <v>0</v>
      </c>
      <c r="CC33" s="5">
        <f t="shared" si="34"/>
        <v>0</v>
      </c>
      <c r="CD33" s="6">
        <f t="shared" si="35"/>
        <v>0</v>
      </c>
      <c r="CE33" s="6">
        <f t="shared" si="36"/>
        <v>0</v>
      </c>
      <c r="CF33" s="6">
        <f t="shared" si="37"/>
        <v>0</v>
      </c>
      <c r="CG33" s="6">
        <f t="shared" si="38"/>
        <v>1.161290322580645</v>
      </c>
      <c r="CH33" s="6">
        <f t="shared" si="39"/>
        <v>18</v>
      </c>
      <c r="CI33" s="6">
        <f t="shared" si="40"/>
        <v>12.741935483870968</v>
      </c>
      <c r="CJ33" s="6">
        <f t="shared" si="41"/>
        <v>0</v>
      </c>
      <c r="CK33" s="7">
        <f t="shared" si="52"/>
        <v>134.46774193548387</v>
      </c>
      <c r="CL33" s="4">
        <f t="shared" si="53"/>
        <v>9.1837935483870972</v>
      </c>
      <c r="CM33" s="4">
        <f t="shared" si="42"/>
        <v>40.740000000000009</v>
      </c>
      <c r="CN33" s="4">
        <f t="shared" si="42"/>
        <v>20.01720000000001</v>
      </c>
      <c r="CO33" s="4">
        <f t="shared" si="42"/>
        <v>15.429333333333336</v>
      </c>
      <c r="CP33" s="4">
        <f t="shared" si="42"/>
        <v>0</v>
      </c>
      <c r="CQ33" s="4">
        <f t="shared" si="42"/>
        <v>0</v>
      </c>
      <c r="CR33" s="4">
        <f t="shared" si="42"/>
        <v>0</v>
      </c>
      <c r="CS33" s="12">
        <f t="shared" si="54"/>
        <v>853.70326881720462</v>
      </c>
      <c r="CT33" s="5">
        <f t="shared" si="55"/>
        <v>0</v>
      </c>
      <c r="CU33" s="5">
        <f t="shared" si="43"/>
        <v>0</v>
      </c>
      <c r="CV33" s="5">
        <f t="shared" si="43"/>
        <v>96.846666666666664</v>
      </c>
      <c r="CW33" s="5">
        <f t="shared" si="43"/>
        <v>160.66300000000001</v>
      </c>
      <c r="CX33" s="5">
        <f t="shared" si="43"/>
        <v>114.63629032258065</v>
      </c>
      <c r="CY33" s="5">
        <f t="shared" si="43"/>
        <v>0</v>
      </c>
      <c r="CZ33" s="5">
        <f t="shared" si="43"/>
        <v>0</v>
      </c>
      <c r="DA33" s="12">
        <f t="shared" si="56"/>
        <v>3721.4595698924732</v>
      </c>
      <c r="DB33" s="6">
        <f t="shared" si="57"/>
        <v>0</v>
      </c>
      <c r="DC33" s="6">
        <f t="shared" si="44"/>
        <v>0</v>
      </c>
      <c r="DD33" s="6">
        <f t="shared" si="44"/>
        <v>0</v>
      </c>
      <c r="DE33" s="6">
        <f t="shared" si="44"/>
        <v>26.079009677419354</v>
      </c>
      <c r="DF33" s="6">
        <f t="shared" si="44"/>
        <v>98.194500000000005</v>
      </c>
      <c r="DG33" s="6">
        <f t="shared" si="44"/>
        <v>35.993064516129024</v>
      </c>
      <c r="DH33" s="6">
        <f t="shared" si="44"/>
        <v>0</v>
      </c>
      <c r="DI33" s="12">
        <f t="shared" si="58"/>
        <v>1602.6657419354838</v>
      </c>
      <c r="DJ33" s="11">
        <f t="shared" si="59"/>
        <v>6177.8285806451622</v>
      </c>
      <c r="DK33" s="4">
        <f t="shared" si="60"/>
        <v>129.1875</v>
      </c>
      <c r="DL33" s="4">
        <f t="shared" si="60"/>
        <v>430.625</v>
      </c>
      <c r="DM33" s="4">
        <f t="shared" si="60"/>
        <v>689</v>
      </c>
      <c r="DN33" s="12">
        <f t="shared" si="61"/>
        <v>6.6082497828133882</v>
      </c>
      <c r="DO33" s="12">
        <f t="shared" si="45"/>
        <v>8.6419960984440589</v>
      </c>
      <c r="DP33" s="12">
        <f t="shared" si="62"/>
        <v>3.3260750971487427</v>
      </c>
      <c r="DQ33" s="11">
        <f t="shared" si="63"/>
        <v>18.576320978406191</v>
      </c>
      <c r="DR33" s="4">
        <f t="shared" si="46"/>
        <v>853.70326881720462</v>
      </c>
      <c r="DS33" s="4">
        <f t="shared" si="46"/>
        <v>3721.4595698924727</v>
      </c>
      <c r="DT33" s="4">
        <f t="shared" si="46"/>
        <v>2291.6657419354838</v>
      </c>
      <c r="DU33" s="14">
        <f t="shared" si="64"/>
        <v>6866.8285806451604</v>
      </c>
      <c r="DV33" s="14">
        <f t="shared" si="65"/>
        <v>34334.142903225802</v>
      </c>
    </row>
  </sheetData>
  <mergeCells count="55">
    <mergeCell ref="C2:K2"/>
    <mergeCell ref="O17:P17"/>
    <mergeCell ref="O18:P18"/>
    <mergeCell ref="O19:P19"/>
    <mergeCell ref="DV21:DV24"/>
    <mergeCell ref="DP22:DP24"/>
    <mergeCell ref="DR22:DR24"/>
    <mergeCell ref="DS22:DS24"/>
    <mergeCell ref="DT22:DT24"/>
    <mergeCell ref="DN21:DP21"/>
    <mergeCell ref="DQ21:DQ24"/>
    <mergeCell ref="DR21:DT21"/>
    <mergeCell ref="DU21:DU24"/>
    <mergeCell ref="DN22:DN24"/>
    <mergeCell ref="DO22:DO24"/>
    <mergeCell ref="CS22:CS24"/>
    <mergeCell ref="CK21:CK24"/>
    <mergeCell ref="CL21:DI21"/>
    <mergeCell ref="BP22:BV22"/>
    <mergeCell ref="BW22:CC22"/>
    <mergeCell ref="CD22:CJ22"/>
    <mergeCell ref="CL22:CR22"/>
    <mergeCell ref="DA22:DA24"/>
    <mergeCell ref="DB22:DH22"/>
    <mergeCell ref="DI22:DI24"/>
    <mergeCell ref="DK22:DK24"/>
    <mergeCell ref="U22:AB22"/>
    <mergeCell ref="AC22:AJ22"/>
    <mergeCell ref="AK22:AR22"/>
    <mergeCell ref="AT22:AZ22"/>
    <mergeCell ref="BA22:BG22"/>
    <mergeCell ref="BH22:BN22"/>
    <mergeCell ref="DJ21:DJ24"/>
    <mergeCell ref="DK21:DM21"/>
    <mergeCell ref="DL22:DL24"/>
    <mergeCell ref="DM22:DM24"/>
    <mergeCell ref="AS21:AS24"/>
    <mergeCell ref="AT21:BN21"/>
    <mergeCell ref="CT22:CZ22"/>
    <mergeCell ref="BO21:BO24"/>
    <mergeCell ref="BP21:CJ21"/>
    <mergeCell ref="R21:R24"/>
    <mergeCell ref="S21:S24"/>
    <mergeCell ref="T21:T24"/>
    <mergeCell ref="U21:AR21"/>
    <mergeCell ref="I6:J6"/>
    <mergeCell ref="K6:K7"/>
    <mergeCell ref="M21:M24"/>
    <mergeCell ref="N21:N24"/>
    <mergeCell ref="O21:O24"/>
    <mergeCell ref="P21:P24"/>
    <mergeCell ref="Q21:Q24"/>
    <mergeCell ref="AB23:AB24"/>
    <mergeCell ref="AJ23:AJ24"/>
    <mergeCell ref="AR23:AR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Արարտյան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Harutyun H. Daveyan</cp:lastModifiedBy>
  <dcterms:created xsi:type="dcterms:W3CDTF">2015-06-05T18:17:20Z</dcterms:created>
  <dcterms:modified xsi:type="dcterms:W3CDTF">2022-08-26T13:53:56Z</dcterms:modified>
</cp:coreProperties>
</file>